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220" windowHeight="8580" activeTab="1"/>
  </bookViews>
  <sheets>
    <sheet name="JaxWorks" sheetId="1" r:id="rId1"/>
    <sheet name="Financial Calculator" sheetId="2" r:id="rId2"/>
  </sheets>
  <definedNames/>
  <calcPr fullCalcOnLoad="1"/>
</workbook>
</file>

<file path=xl/comments2.xml><?xml version="1.0" encoding="utf-8"?>
<comments xmlns="http://schemas.openxmlformats.org/spreadsheetml/2006/main">
  <authors>
    <author>Vicon</author>
  </authors>
  <commentList>
    <comment ref="B5" authorId="0">
      <text>
        <r>
          <rPr>
            <sz val="10"/>
            <rFont val="Arial"/>
            <family val="2"/>
          </rPr>
          <t>This template contains 10 common financial calculations. Most are self explanatory.
A few need further explanation. Future Value of an Annuity -- the future value of a 
series of periodic investments of an equal amount. Annuitizing a Future Amount 
-- the equal periodic payments that you could withdraw from an investment. After 
Tax Real Rate of Return on Investment -- the annual return on your investment after 
taxes and inflation have taken their share. Tax Free Equivalent Yield -- converts a 
taxable return to an after tax return. Taxable Equivalent Rate for Tax Free Yield -- 
converts a tax free yield, such as that of a municipal bond, to a taxable yield - so 
that you can comparison shop for yields.</t>
        </r>
      </text>
    </comment>
  </commentList>
</comments>
</file>

<file path=xl/sharedStrings.xml><?xml version="1.0" encoding="utf-8"?>
<sst xmlns="http://schemas.openxmlformats.org/spreadsheetml/2006/main" count="63" uniqueCount="41">
  <si>
    <t>Taxable Equivalent Rate</t>
  </si>
  <si>
    <t>Tax Free Yield</t>
  </si>
  <si>
    <t>Marginal Tax Rate</t>
  </si>
  <si>
    <t>Taxable Yield</t>
  </si>
  <si>
    <t>Taxable Equivalent Rate for  Tax Free Yield</t>
  </si>
  <si>
    <t>Tax Free Equivalent Yield</t>
  </si>
  <si>
    <t xml:space="preserve">After Tax Rate of Return </t>
  </si>
  <si>
    <t>Monthly Loan Payment</t>
  </si>
  <si>
    <t>Annual  Interest Rate</t>
  </si>
  <si>
    <t>Annual Inflation Rate</t>
  </si>
  <si>
    <t>Number of months</t>
  </si>
  <si>
    <t>Rate of Return</t>
  </si>
  <si>
    <t>Loan Amount</t>
  </si>
  <si>
    <t>After Tax Real Rate of Return on Investment</t>
  </si>
  <si>
    <t>Annuity</t>
  </si>
  <si>
    <t>Interest Rate per Period</t>
  </si>
  <si>
    <t>Future Value</t>
  </si>
  <si>
    <t>Number of Periods</t>
  </si>
  <si>
    <t>Present Value</t>
  </si>
  <si>
    <t>Annuitizing a Future Amount</t>
  </si>
  <si>
    <t>Rate of Return - Lump Sum</t>
  </si>
  <si>
    <t>Payment per Period</t>
  </si>
  <si>
    <t>Future Value of an Annuity</t>
  </si>
  <si>
    <t>Present Value of an Annuity</t>
  </si>
  <si>
    <t>Future Amount</t>
  </si>
  <si>
    <t>Future Value of an Amount</t>
  </si>
  <si>
    <t>Present Value of an Amount</t>
  </si>
  <si>
    <t>Financial Calculator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</si>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</sst>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64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£&quot;#,##0;\-&quot;£&quot;#,##0"/>
    <numFmt numFmtId="174" formatCode="&quot;£&quot;#,##0.00;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$&quot;#,##0"/>
    <numFmt numFmtId="178" formatCode="&quot;$&quot;#,##0;\-&quot;$&quot;#,##0"/>
    <numFmt numFmtId="179" formatCode="&quot;$&quot;#,##0;\(&quot;$&quot;#,##0\)"/>
    <numFmt numFmtId="180" formatCode="0.00%_);[Red]\(0.00%\)"/>
    <numFmt numFmtId="181" formatCode="0%_);[Red]\(0%\)"/>
    <numFmt numFmtId="182" formatCode="_(0.00%_);_(0.00%_);_(0.00%_);_(@_)"/>
    <numFmt numFmtId="183" formatCode="mmm\ dd"/>
    <numFmt numFmtId="184" formatCode="_(&quot;$&quot;* #,##0_);_(&quot;$&quot;* \(#,##0\);_(&quot;$&quot;* &quot;-&quot;??_);_(@_)"/>
    <numFmt numFmtId="185" formatCode="#,##0.000_);\(#,##0.000\)"/>
    <numFmt numFmtId="186" formatCode="0.000%"/>
    <numFmt numFmtId="187" formatCode="0.0"/>
    <numFmt numFmtId="188" formatCode="mmmm\ d\,\ yyyy"/>
    <numFmt numFmtId="189" formatCode="&quot;$&quot;#,##0.00"/>
    <numFmt numFmtId="190" formatCode="&quot;$&quot;#,##0;[Red]&quot;$&quot;#,##0"/>
    <numFmt numFmtId="191" formatCode="_(* #,##0_);_(* \(#,##0\);_(* &quot;-&quot;??_);_(@_)"/>
    <numFmt numFmtId="192" formatCode="#,##0.0000_);\(#,##0.0000\)"/>
    <numFmt numFmtId="193" formatCode="#,##0.0_);[Red]\(#,##0.0\)"/>
    <numFmt numFmtId="194" formatCode="_(* #,##0.00_);[Red]_(* \(#,##0.00\);_(* &quot;-&quot;??_);_(@_)"/>
    <numFmt numFmtId="195" formatCode="0_);\(0\)"/>
    <numFmt numFmtId="196" formatCode="#,##0.0_);\(#,##0.0\)"/>
    <numFmt numFmtId="197" formatCode="#,##0.0\ ;\(#,##0.0\)"/>
    <numFmt numFmtId="198" formatCode="#,##0\ ;\(#,##0.0\)"/>
    <numFmt numFmtId="199" formatCode="&quot;$&quot;0.00_)"/>
    <numFmt numFmtId="200" formatCode="#,##0&quot;%&quot;"/>
    <numFmt numFmtId="201" formatCode="#,##0___);\(#,##0.00\)"/>
    <numFmt numFmtId="202" formatCode="_(* #,##0.0_);_(* \(#,##0.0\);_(* &quot;-&quot;??_);_(@_)"/>
    <numFmt numFmtId="203" formatCode="m/d"/>
    <numFmt numFmtId="204" formatCode="dd\-mmm\-yy_)"/>
    <numFmt numFmtId="205" formatCode="0_)"/>
    <numFmt numFmtId="206" formatCode="mm/dd/yy_)"/>
    <numFmt numFmtId="207" formatCode="0.0_)"/>
    <numFmt numFmtId="208" formatCode="General_)"/>
    <numFmt numFmtId="209" formatCode="0_);[Red]\(0\)"/>
    <numFmt numFmtId="210" formatCode="mm/dd/yy"/>
    <numFmt numFmtId="211" formatCode="0000"/>
    <numFmt numFmtId="212" formatCode="0;[Red]0"/>
    <numFmt numFmtId="213" formatCode="mmm\-yy_)"/>
    <numFmt numFmtId="214" formatCode="0.00_)"/>
    <numFmt numFmtId="215" formatCode="0.00_);[Red]\(0.00\)"/>
    <numFmt numFmtId="216" formatCode="mmmm\ dd\,\ yyyy"/>
    <numFmt numFmtId="217" formatCode=";0.00;0.00"/>
    <numFmt numFmtId="218" formatCode="_(* #,##0.000_);_(* \(#,##0.000\);_(* &quot;-&quot;??_);_(@_)"/>
    <numFmt numFmtId="219" formatCode="#,##0.0"/>
  </numFmts>
  <fonts count="44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2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2" fontId="1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/>
      <protection/>
    </xf>
    <xf numFmtId="165" fontId="3" fillId="35" borderId="0" xfId="0" applyNumberFormat="1" applyFont="1" applyFill="1" applyAlignment="1" applyProtection="1">
      <alignment/>
      <protection locked="0"/>
    </xf>
    <xf numFmtId="38" fontId="3" fillId="35" borderId="0" xfId="0" applyNumberFormat="1" applyFont="1" applyFill="1" applyAlignment="1" applyProtection="1">
      <alignment/>
      <protection locked="0"/>
    </xf>
    <xf numFmtId="172" fontId="3" fillId="35" borderId="0" xfId="0" applyNumberFormat="1" applyFont="1" applyFill="1" applyAlignment="1" applyProtection="1">
      <alignment/>
      <protection locked="0"/>
    </xf>
    <xf numFmtId="165" fontId="3" fillId="33" borderId="0" xfId="0" applyNumberFormat="1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centerContinuous"/>
      <protection/>
    </xf>
    <xf numFmtId="0" fontId="0" fillId="36" borderId="0" xfId="56" applyFill="1">
      <alignment/>
      <protection/>
    </xf>
    <xf numFmtId="0" fontId="0" fillId="37" borderId="10" xfId="56" applyFill="1" applyBorder="1">
      <alignment/>
      <protection/>
    </xf>
    <xf numFmtId="0" fontId="0" fillId="37" borderId="11" xfId="56" applyFill="1" applyBorder="1">
      <alignment/>
      <protection/>
    </xf>
    <xf numFmtId="0" fontId="0" fillId="37" borderId="12" xfId="56" applyFill="1" applyBorder="1">
      <alignment/>
      <protection/>
    </xf>
    <xf numFmtId="0" fontId="0" fillId="37" borderId="13" xfId="56" applyFill="1" applyBorder="1">
      <alignment/>
      <protection/>
    </xf>
    <xf numFmtId="0" fontId="7" fillId="37" borderId="0" xfId="56" applyFont="1" applyFill="1" applyBorder="1" applyAlignment="1">
      <alignment horizontal="centerContinuous" vertical="center"/>
      <protection/>
    </xf>
    <xf numFmtId="0" fontId="0" fillId="37" borderId="0" xfId="56" applyFill="1" applyBorder="1" applyAlignment="1">
      <alignment horizontal="centerContinuous" vertical="center"/>
      <protection/>
    </xf>
    <xf numFmtId="0" fontId="0" fillId="37" borderId="14" xfId="56" applyFill="1" applyBorder="1">
      <alignment/>
      <protection/>
    </xf>
    <xf numFmtId="0" fontId="0" fillId="0" borderId="13" xfId="56" applyBorder="1">
      <alignment/>
      <protection/>
    </xf>
    <xf numFmtId="0" fontId="0" fillId="0" borderId="0" xfId="56" applyBorder="1">
      <alignment/>
      <protection/>
    </xf>
    <xf numFmtId="0" fontId="9" fillId="0" borderId="0" xfId="56" applyFont="1" applyBorder="1">
      <alignment/>
      <protection/>
    </xf>
    <xf numFmtId="0" fontId="0" fillId="0" borderId="15" xfId="56" applyBorder="1">
      <alignment/>
      <protection/>
    </xf>
    <xf numFmtId="0" fontId="0" fillId="0" borderId="16" xfId="56" applyBorder="1">
      <alignment/>
      <protection/>
    </xf>
    <xf numFmtId="0" fontId="0" fillId="37" borderId="17" xfId="56" applyFill="1" applyBorder="1">
      <alignment/>
      <protection/>
    </xf>
    <xf numFmtId="0" fontId="9" fillId="0" borderId="0" xfId="56" applyFont="1" applyBorder="1" applyAlignment="1">
      <alignment horizontal="left" vertical="top" wrapText="1"/>
      <protection/>
    </xf>
    <xf numFmtId="165" fontId="6" fillId="37" borderId="0" xfId="52" applyNumberFormat="1" applyFont="1" applyFill="1" applyBorder="1" applyAlignment="1" applyProtection="1">
      <alignment horizontal="center"/>
      <protection locked="0"/>
    </xf>
    <xf numFmtId="165" fontId="6" fillId="37" borderId="14" xfId="52" applyNumberFormat="1" applyFont="1" applyFill="1" applyBorder="1" applyAlignment="1" applyProtection="1">
      <alignment horizontal="center"/>
      <protection locked="0"/>
    </xf>
    <xf numFmtId="0" fontId="5" fillId="0" borderId="0" xfId="52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6 Month Sales Forecas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1484375" style="18" customWidth="1"/>
    <col min="2" max="2" width="3.7109375" style="18" customWidth="1"/>
    <col min="3" max="3" width="4.421875" style="18" customWidth="1"/>
    <col min="4" max="16" width="9.140625" style="18" customWidth="1"/>
    <col min="17" max="17" width="4.421875" style="18" customWidth="1"/>
    <col min="18" max="16384" width="9.140625" style="18" customWidth="1"/>
  </cols>
  <sheetData>
    <row r="1" ht="6" customHeight="1"/>
    <row r="3" ht="12.75" thickBot="1"/>
    <row r="4" spans="3:17" ht="12.75" thickTop="1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3:17" ht="30">
      <c r="C5" s="22"/>
      <c r="D5" s="23" t="s">
        <v>28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3:17" ht="12"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5"/>
    </row>
    <row r="7" spans="3:17" ht="49.5" customHeight="1">
      <c r="C7" s="26"/>
      <c r="D7" s="32" t="s">
        <v>29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5"/>
    </row>
    <row r="8" spans="3:17" ht="15">
      <c r="C8" s="26"/>
      <c r="D8" s="2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5"/>
    </row>
    <row r="9" spans="3:17" ht="15">
      <c r="C9" s="26"/>
      <c r="D9" s="28" t="s">
        <v>30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</row>
    <row r="10" spans="3:17" ht="15">
      <c r="C10" s="26"/>
      <c r="D10" s="28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3:17" ht="15">
      <c r="C11" s="26"/>
      <c r="D11" s="28" t="s">
        <v>32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3:17" ht="15">
      <c r="C12" s="26"/>
      <c r="D12" s="28" t="s">
        <v>33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3:17" ht="15">
      <c r="C13" s="26"/>
      <c r="D13" s="28" t="s">
        <v>34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5"/>
    </row>
    <row r="14" spans="3:17" ht="15">
      <c r="C14" s="26"/>
      <c r="D14" s="28" t="s">
        <v>35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5"/>
    </row>
    <row r="15" spans="3:17" ht="15">
      <c r="C15" s="26"/>
      <c r="D15" s="28" t="s">
        <v>36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5"/>
    </row>
    <row r="16" spans="3:17" ht="15">
      <c r="C16" s="26"/>
      <c r="D16" s="28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5"/>
    </row>
    <row r="17" spans="3:17" ht="15">
      <c r="C17" s="26"/>
      <c r="D17" s="28" t="s">
        <v>38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5"/>
    </row>
    <row r="18" spans="3:17" ht="15">
      <c r="C18" s="26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5"/>
    </row>
    <row r="19" spans="3:17" ht="34.5" customHeight="1">
      <c r="C19" s="26"/>
      <c r="D19" s="32" t="s">
        <v>39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5"/>
    </row>
    <row r="20" spans="3:17" ht="12"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</row>
    <row r="21" spans="3:17" ht="12">
      <c r="C21" s="26"/>
      <c r="D21" s="33" t="s">
        <v>40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3:17" ht="12"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5"/>
    </row>
    <row r="23" spans="3:17" ht="12.75" thickBot="1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ht="12.7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5"/>
  <sheetViews>
    <sheetView showGridLines="0" showRowColHeaders="0" tabSelected="1" workbookViewId="0" topLeftCell="A1">
      <selection activeCell="A1" sqref="A1"/>
    </sheetView>
  </sheetViews>
  <sheetFormatPr defaultColWidth="8.8515625" defaultRowHeight="12.75"/>
  <cols>
    <col min="1" max="1" width="1.7109375" style="1" customWidth="1"/>
    <col min="2" max="2" width="29.00390625" style="1" customWidth="1"/>
    <col min="3" max="3" width="15.421875" style="1" customWidth="1"/>
    <col min="4" max="4" width="10.140625" style="1" customWidth="1"/>
    <col min="5" max="5" width="29.00390625" style="1" customWidth="1"/>
    <col min="6" max="6" width="15.421875" style="1" customWidth="1"/>
    <col min="7" max="7" width="4.7109375" style="1" customWidth="1"/>
    <col min="8" max="8" width="9.140625" style="1" customWidth="1"/>
  </cols>
  <sheetData>
    <row r="1" ht="12.75"/>
    <row r="2" ht="12.75"/>
    <row r="3" spans="2:6" ht="33.75">
      <c r="B3" s="17" t="s">
        <v>27</v>
      </c>
      <c r="C3" s="16"/>
      <c r="D3" s="16"/>
      <c r="E3" s="16"/>
      <c r="F3" s="16"/>
    </row>
    <row r="4" spans="2:6" ht="12.75">
      <c r="B4" s="9"/>
      <c r="C4" s="9"/>
      <c r="D4" s="9"/>
      <c r="E4" s="9"/>
      <c r="F4" s="9"/>
    </row>
    <row r="5" spans="2:6" ht="12.75">
      <c r="B5" s="9"/>
      <c r="C5" s="9"/>
      <c r="D5" s="9"/>
      <c r="E5" s="9"/>
      <c r="F5" s="9"/>
    </row>
    <row r="6" spans="2:6" ht="12.75">
      <c r="B6" s="5" t="s">
        <v>26</v>
      </c>
      <c r="C6" s="8"/>
      <c r="D6" s="3"/>
      <c r="E6" s="5" t="s">
        <v>25</v>
      </c>
      <c r="F6" s="8"/>
    </row>
    <row r="7" spans="2:6" ht="12.75">
      <c r="B7" s="10" t="s">
        <v>24</v>
      </c>
      <c r="C7" s="11">
        <v>10000</v>
      </c>
      <c r="D7" s="10"/>
      <c r="E7" s="10" t="s">
        <v>18</v>
      </c>
      <c r="F7" s="11">
        <v>10000</v>
      </c>
    </row>
    <row r="8" spans="2:6" ht="12.75">
      <c r="B8" s="10" t="s">
        <v>17</v>
      </c>
      <c r="C8" s="12">
        <v>10</v>
      </c>
      <c r="D8" s="10"/>
      <c r="E8" s="10" t="s">
        <v>17</v>
      </c>
      <c r="F8" s="12">
        <v>12</v>
      </c>
    </row>
    <row r="9" spans="2:6" ht="12.75">
      <c r="B9" s="10" t="s">
        <v>15</v>
      </c>
      <c r="C9" s="13">
        <v>0.09</v>
      </c>
      <c r="D9" s="10"/>
      <c r="E9" s="10" t="s">
        <v>15</v>
      </c>
      <c r="F9" s="13">
        <v>0.1</v>
      </c>
    </row>
    <row r="10" spans="2:6" ht="12.75">
      <c r="B10" s="10" t="s">
        <v>18</v>
      </c>
      <c r="C10" s="14">
        <f>IF(C9,+C7*(1/((1+C9)^C8)),"")</f>
        <v>4224.10806895689</v>
      </c>
      <c r="D10" s="10"/>
      <c r="E10" s="10" t="s">
        <v>16</v>
      </c>
      <c r="F10" s="14">
        <f>IF(F9,+F7*((1+F9)^F8),"")</f>
        <v>31384.283767210025</v>
      </c>
    </row>
    <row r="11" spans="2:6" ht="12.75">
      <c r="B11" s="10"/>
      <c r="C11" s="10"/>
      <c r="D11" s="10"/>
      <c r="E11" s="10"/>
      <c r="F11" s="10"/>
    </row>
    <row r="12" spans="2:6" ht="12.75">
      <c r="B12" s="5" t="s">
        <v>23</v>
      </c>
      <c r="C12" s="8"/>
      <c r="D12" s="3"/>
      <c r="E12" s="5" t="s">
        <v>22</v>
      </c>
      <c r="F12" s="8"/>
    </row>
    <row r="13" spans="2:6" ht="12.75">
      <c r="B13" s="10" t="s">
        <v>21</v>
      </c>
      <c r="C13" s="11">
        <v>25000</v>
      </c>
      <c r="D13" s="10"/>
      <c r="E13" s="10" t="s">
        <v>21</v>
      </c>
      <c r="F13" s="11">
        <v>2000</v>
      </c>
    </row>
    <row r="14" spans="2:6" ht="12.75">
      <c r="B14" s="10" t="s">
        <v>17</v>
      </c>
      <c r="C14" s="12">
        <v>30</v>
      </c>
      <c r="D14" s="10"/>
      <c r="E14" s="10" t="s">
        <v>17</v>
      </c>
      <c r="F14" s="12">
        <v>35</v>
      </c>
    </row>
    <row r="15" spans="2:6" ht="12.75">
      <c r="B15" s="10" t="s">
        <v>15</v>
      </c>
      <c r="C15" s="13">
        <v>0.1</v>
      </c>
      <c r="D15" s="10"/>
      <c r="E15" s="10" t="s">
        <v>15</v>
      </c>
      <c r="F15" s="13">
        <v>0.1</v>
      </c>
    </row>
    <row r="16" spans="2:6" ht="12">
      <c r="B16" s="10" t="s">
        <v>18</v>
      </c>
      <c r="C16" s="14">
        <f>IF(COUNT(C13:C15),PV(C15,C14,C13)*-1,"")</f>
        <v>235672.86167470802</v>
      </c>
      <c r="D16" s="10"/>
      <c r="E16" s="10" t="s">
        <v>16</v>
      </c>
      <c r="F16" s="14">
        <f>IF(F15,FV(F15,F14,-F13),"")</f>
        <v>542048.7369612863</v>
      </c>
    </row>
    <row r="17" spans="2:6" ht="12">
      <c r="B17" s="3"/>
      <c r="C17" s="3"/>
      <c r="D17" s="3"/>
      <c r="E17" s="3"/>
      <c r="F17" s="3"/>
    </row>
    <row r="18" spans="2:6" ht="12">
      <c r="B18" s="5" t="s">
        <v>20</v>
      </c>
      <c r="C18" s="8"/>
      <c r="D18" s="3"/>
      <c r="E18" s="5" t="s">
        <v>19</v>
      </c>
      <c r="F18" s="8"/>
    </row>
    <row r="19" spans="2:6" ht="12">
      <c r="B19" s="10" t="s">
        <v>18</v>
      </c>
      <c r="C19" s="11">
        <v>10000</v>
      </c>
      <c r="D19" s="10"/>
      <c r="E19" s="10" t="s">
        <v>16</v>
      </c>
      <c r="F19" s="11">
        <v>100000</v>
      </c>
    </row>
    <row r="20" spans="2:6" ht="12">
      <c r="B20" s="10" t="s">
        <v>17</v>
      </c>
      <c r="C20" s="12">
        <v>5</v>
      </c>
      <c r="D20" s="10"/>
      <c r="E20" s="10" t="s">
        <v>17</v>
      </c>
      <c r="F20" s="12">
        <v>25</v>
      </c>
    </row>
    <row r="21" spans="2:6" ht="12">
      <c r="B21" s="10" t="s">
        <v>16</v>
      </c>
      <c r="C21" s="11">
        <v>25000</v>
      </c>
      <c r="D21" s="10"/>
      <c r="E21" s="10" t="s">
        <v>15</v>
      </c>
      <c r="F21" s="13">
        <v>0.09</v>
      </c>
    </row>
    <row r="22" spans="2:6" ht="12">
      <c r="B22" s="10" t="s">
        <v>15</v>
      </c>
      <c r="C22" s="15">
        <f>IF(C21,RATE(C20,,-C19,C21),"")</f>
        <v>0.201124433981431</v>
      </c>
      <c r="D22" s="10"/>
      <c r="E22" s="10" t="s">
        <v>14</v>
      </c>
      <c r="F22" s="14">
        <f>IF(F21,+F19/(((1-1/(1+F21)^F20))/F21),"")</f>
        <v>10180.625051857181</v>
      </c>
    </row>
    <row r="23" spans="2:6" ht="12">
      <c r="B23" s="3"/>
      <c r="C23" s="3"/>
      <c r="D23" s="3"/>
      <c r="E23" s="3"/>
      <c r="F23" s="3"/>
    </row>
    <row r="24" spans="2:6" ht="12">
      <c r="B24" s="5" t="s">
        <v>7</v>
      </c>
      <c r="C24" s="8"/>
      <c r="D24" s="3"/>
      <c r="E24" s="5" t="s">
        <v>13</v>
      </c>
      <c r="F24" s="8"/>
    </row>
    <row r="25" spans="2:6" ht="12">
      <c r="B25" s="10" t="s">
        <v>12</v>
      </c>
      <c r="C25" s="11">
        <v>100000</v>
      </c>
      <c r="D25" s="10"/>
      <c r="E25" s="10" t="s">
        <v>11</v>
      </c>
      <c r="F25" s="13">
        <v>0.095</v>
      </c>
    </row>
    <row r="26" spans="2:6" ht="12">
      <c r="B26" s="10" t="s">
        <v>10</v>
      </c>
      <c r="C26" s="12">
        <v>360</v>
      </c>
      <c r="D26" s="10"/>
      <c r="E26" s="10" t="s">
        <v>9</v>
      </c>
      <c r="F26" s="13">
        <v>0.035</v>
      </c>
    </row>
    <row r="27" spans="2:6" ht="12">
      <c r="B27" s="10" t="s">
        <v>8</v>
      </c>
      <c r="C27" s="13">
        <v>0.09</v>
      </c>
      <c r="D27" s="10"/>
      <c r="E27" s="10" t="s">
        <v>2</v>
      </c>
      <c r="F27" s="13">
        <v>0.28</v>
      </c>
    </row>
    <row r="28" spans="2:6" ht="12">
      <c r="B28" s="10" t="s">
        <v>7</v>
      </c>
      <c r="C28" s="14">
        <f>IF(C27,PMT(C27/12,C26,-C25),"")</f>
        <v>804.6226169447826</v>
      </c>
      <c r="D28" s="10"/>
      <c r="E28" s="10" t="s">
        <v>6</v>
      </c>
      <c r="F28" s="15">
        <f>IF(F27,F25*(1-F27)-F26,"")</f>
        <v>0.0334</v>
      </c>
    </row>
    <row r="29" spans="2:6" ht="12">
      <c r="B29" s="3"/>
      <c r="C29" s="7"/>
      <c r="D29" s="3"/>
      <c r="E29" s="3"/>
      <c r="F29" s="2"/>
    </row>
    <row r="30" spans="2:6" ht="12">
      <c r="B30" s="5" t="s">
        <v>5</v>
      </c>
      <c r="C30" s="6"/>
      <c r="D30" s="3"/>
      <c r="E30" s="5" t="s">
        <v>4</v>
      </c>
      <c r="F30" s="4"/>
    </row>
    <row r="31" spans="2:6" ht="12">
      <c r="B31" s="10" t="s">
        <v>3</v>
      </c>
      <c r="C31" s="13">
        <v>0.087</v>
      </c>
      <c r="D31" s="10"/>
      <c r="E31" s="10" t="s">
        <v>1</v>
      </c>
      <c r="F31" s="13">
        <v>0.06</v>
      </c>
    </row>
    <row r="32" spans="2:6" ht="12">
      <c r="B32" s="10" t="s">
        <v>2</v>
      </c>
      <c r="C32" s="13">
        <v>0.31</v>
      </c>
      <c r="D32" s="10"/>
      <c r="E32" s="10" t="s">
        <v>2</v>
      </c>
      <c r="F32" s="13">
        <v>0.31</v>
      </c>
    </row>
    <row r="33" spans="2:6" ht="12">
      <c r="B33" s="10" t="s">
        <v>1</v>
      </c>
      <c r="C33" s="15">
        <f>IF(C32,C31*(1-C32),"")</f>
        <v>0.06002999999999999</v>
      </c>
      <c r="D33" s="10"/>
      <c r="E33" s="10" t="s">
        <v>0</v>
      </c>
      <c r="F33" s="15">
        <f>IF(F32,F31/(1-F32),"")</f>
        <v>0.08695652173913043</v>
      </c>
    </row>
    <row r="35" spans="2:6" ht="12">
      <c r="B35" s="35" t="s">
        <v>40</v>
      </c>
      <c r="C35" s="35"/>
      <c r="D35" s="35"/>
      <c r="E35" s="35"/>
      <c r="F35" s="35"/>
    </row>
  </sheetData>
  <sheetProtection/>
  <mergeCells count="1">
    <mergeCell ref="B35:F35"/>
  </mergeCells>
  <hyperlinks>
    <hyperlink ref="B35:F35" r:id="rId1" display="© Copyright, 2007, Jaxworks, All Rights Reserved."/>
  </hyperlinks>
  <printOptions horizontalCentered="1"/>
  <pageMargins left="0.75" right="0.75" top="1" bottom="1" header="0.5" footer="0.5"/>
  <pageSetup fitToHeight="1" fitToWidth="1" horizontalDpi="300" verticalDpi="300" orientation="portrait" scale="90"/>
  <headerFooter alignWithMargins="0">
    <oddFooter>&amp;C© Copyright, 2010,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Calculator</dc:title>
  <dc:subject/>
  <dc:creator>JaxWorks</dc:creator>
  <cp:keywords/>
  <dc:description>© Copyright, 2014, Jaxworks, All Rights Reserved.</dc:description>
  <cp:lastModifiedBy>Li</cp:lastModifiedBy>
  <cp:lastPrinted>2010-02-03T01:18:52Z</cp:lastPrinted>
  <dcterms:created xsi:type="dcterms:W3CDTF">2004-04-05T02:53:18Z</dcterms:created>
  <dcterms:modified xsi:type="dcterms:W3CDTF">2015-08-31T02:45:46Z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