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0" windowWidth="14240" windowHeight="10480" activeTab="0"/>
  </bookViews>
  <sheets>
    <sheet name="InterestOnlyLoan" sheetId="1" r:id="rId1"/>
    <sheet name="Sheet1" sheetId="2" state="hidden" r:id="rId2"/>
  </sheets>
  <definedNames>
    <definedName name="compound_period">INDEX('Sheet1'!$B$17:$B$24,MATCH('InterestOnlyLoan'!$D$7,compound_periods,0))</definedName>
    <definedName name="compound_periods">'Sheet1'!$A$17:$A$24</definedName>
    <definedName name="fpdate">'InterestOnlyLoan'!$D$9</definedName>
    <definedName name="loan_amount">'InterestOnlyLoan'!$D$5</definedName>
    <definedName name="months_per_period">INDEX('Sheet1'!$C$6:$C$13,MATCH('InterestOnlyLoan'!$D$10,payment_periods,0))</definedName>
    <definedName name="nper">'Sheet1'!$B$26</definedName>
    <definedName name="payment">'InterestOnlyLoan'!$D$15</definedName>
    <definedName name="payment_periods">'Sheet1'!$A$6:$A$13</definedName>
    <definedName name="payment_types">'Sheet1'!$A$29:$A$30</definedName>
    <definedName name="periods_per_year">INDEX('Sheet1'!$B$6:$B$13,MATCH('InterestOnlyLoan'!$D$10,payment_periods,0))</definedName>
    <definedName name="pmtType">INDEX('Sheet1'!$B$29:$B$30,MATCH('InterestOnlyLoan'!$D$11,'Sheet1'!$A$29:$A$30,0))</definedName>
    <definedName name="_xlnm.Print_Area" localSheetId="0">OFFSET('InterestOnlyLoan'!$A$1,0,0,ROW('InterestOnlyLoan'!$A$18)+'InterestOnlyLoan'!$H$6+1,COLUMN('InterestOnlyLoan'!$H$1))</definedName>
    <definedName name="_xlnm.Print_Titles" localSheetId="0">'InterestOnlyLoan'!$18:$18</definedName>
    <definedName name="rate">'InterestOnlyLoan'!$H$5</definedName>
    <definedName name="roundOpt">'Sheet1'!$B$32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'InterestOnlyLoan'!$D$8</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30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term">'InterestOnlyLoan'!$D$8</definedName>
    <definedName name="valuevx">42.314159</definedName>
  </definedNames>
  <calcPr fullCalcOnLoad="1"/>
</workbook>
</file>

<file path=xl/comments1.xml><?xml version="1.0" encoding="utf-8"?>
<comments xmlns="http://schemas.openxmlformats.org/spreadsheetml/2006/main">
  <authors>
    <author>Maria</author>
    <author>Jon</author>
    <author>Vertex42</author>
  </authors>
  <commentList>
    <comment ref="C8" authorId="0">
      <text>
        <r>
          <rPr>
            <b/>
            <sz val="8"/>
            <rFont val="Tahoma"/>
            <family val="2"/>
          </rPr>
          <t>Term of Loan</t>
        </r>
        <r>
          <rPr>
            <sz val="8"/>
            <rFont val="Tahoma"/>
            <family val="2"/>
          </rPr>
          <t xml:space="preserve">
Mortgage loans usually have 15 or 30-year terms. Auto loans are usually between 2 and 5 years. For a 6-month term, enter 6/12. For interest-only loans, the Length or Term INCLUDES the interest-only period.
</t>
        </r>
      </text>
    </comment>
    <comment ref="D18" authorId="0">
      <text>
        <r>
          <rPr>
            <b/>
            <sz val="8"/>
            <rFont val="Tahoma"/>
            <family val="2"/>
          </rPr>
          <t>Additional Payment</t>
        </r>
        <r>
          <rPr>
            <sz val="8"/>
            <rFont val="Tahoma"/>
            <family val="2"/>
          </rPr>
          <t xml:space="preserve">
The amount paid directly towards the principal, in additional to the normal payment.
In order to pay off the remaining balance, the additional payment must be the</t>
        </r>
        <r>
          <rPr>
            <b/>
            <sz val="8"/>
            <rFont val="Tahoma"/>
            <family val="2"/>
          </rPr>
          <t xml:space="preserve"> last period balance - payment due + interest due</t>
        </r>
        <r>
          <rPr>
            <sz val="8"/>
            <rFont val="Tahoma"/>
            <family val="2"/>
          </rPr>
          <t>.
(Assumes no penalties for making additional payments.)</t>
        </r>
      </text>
    </comment>
    <comment ref="G10" authorId="0">
      <text>
        <r>
          <rPr>
            <b/>
            <sz val="8"/>
            <rFont val="Tahoma"/>
            <family val="2"/>
          </rPr>
          <t>Estimated Interest Savings</t>
        </r>
        <r>
          <rPr>
            <sz val="8"/>
            <rFont val="Tahoma"/>
            <family val="2"/>
          </rPr>
          <t xml:space="preserve">
The interest expense saved by making extra payments minus the increased interest expense from making interest-only payments. The result may be off by a small amount (a few dollars) due to rounding.</t>
        </r>
      </text>
    </comment>
    <comment ref="C7" authorId="1">
      <text>
        <r>
          <rPr>
            <b/>
            <sz val="8"/>
            <rFont val="Tahoma"/>
            <family val="2"/>
          </rPr>
          <t>Compound Period:</t>
        </r>
        <r>
          <rPr>
            <sz val="8"/>
            <rFont val="Tahoma"/>
            <family val="2"/>
          </rPr>
          <t xml:space="preserve">
The number of times per year that the interest is compounded.
Annually: 1 time per year
Semi-Annually: 2 times per year
Quarterly: 4 times per year
Monthly: 12 times per year
</t>
        </r>
        <r>
          <rPr>
            <b/>
            <sz val="8"/>
            <rFont val="Tahoma"/>
            <family val="2"/>
          </rPr>
          <t>Canadian</t>
        </r>
        <r>
          <rPr>
            <sz val="8"/>
            <rFont val="Tahoma"/>
            <family val="2"/>
          </rPr>
          <t xml:space="preserve"> mortgages are compounded </t>
        </r>
        <r>
          <rPr>
            <b/>
            <sz val="8"/>
            <rFont val="Tahoma"/>
            <family val="2"/>
          </rPr>
          <t>semi-annually</t>
        </r>
        <r>
          <rPr>
            <sz val="8"/>
            <rFont val="Tahoma"/>
            <family val="2"/>
          </rPr>
          <t xml:space="preserve">.
</t>
        </r>
        <r>
          <rPr>
            <b/>
            <sz val="8"/>
            <rFont val="Tahoma"/>
            <family val="2"/>
          </rPr>
          <t>US</t>
        </r>
        <r>
          <rPr>
            <sz val="8"/>
            <rFont val="Tahoma"/>
            <family val="2"/>
          </rPr>
          <t xml:space="preserve"> mortgages are compounded </t>
        </r>
        <r>
          <rPr>
            <b/>
            <sz val="8"/>
            <rFont val="Tahoma"/>
            <family val="2"/>
          </rPr>
          <t>monthly</t>
        </r>
        <r>
          <rPr>
            <sz val="8"/>
            <rFont val="Tahoma"/>
            <family val="2"/>
          </rPr>
          <t xml:space="preserve">.
The default is to set the compound period EQUAL to the payment frequency.
</t>
        </r>
        <r>
          <rPr>
            <i/>
            <sz val="8"/>
            <rFont val="Tahoma"/>
            <family val="2"/>
          </rPr>
          <t>WARNING</t>
        </r>
        <r>
          <rPr>
            <sz val="8"/>
            <rFont val="Tahoma"/>
            <family val="2"/>
          </rPr>
          <t>:Choosing a compound period that is shorter than the payment period results in negative amortization.</t>
        </r>
      </text>
    </comment>
    <comment ref="G5" authorId="2">
      <text>
        <r>
          <rPr>
            <b/>
            <sz val="8"/>
            <rFont val="Tahoma"/>
            <family val="2"/>
          </rPr>
          <t>Rate Per PAYMENT Period:</t>
        </r>
        <r>
          <rPr>
            <sz val="8"/>
            <rFont val="Tahoma"/>
            <family val="2"/>
          </rPr>
          <t xml:space="preserve">
When the Compound Period is equal to the Payment Frequency, the rate per period ends up being simply the annual rate divided by the number of periods per year.</t>
        </r>
      </text>
    </comment>
    <comment ref="C11" authorId="2">
      <text>
        <r>
          <rPr>
            <b/>
            <sz val="8"/>
            <rFont val="Tahoma"/>
            <family val="2"/>
          </rPr>
          <t>Payment Type:</t>
        </r>
        <r>
          <rPr>
            <sz val="8"/>
            <rFont val="Tahoma"/>
            <family val="2"/>
          </rPr>
          <t xml:space="preserve">
This affects the "type" argument in the Excel PMT function.
"End of Period" (type=0) is the most common option. Choosing "Beginning of Period" (type=1) means that you will pay zero interest on your first payment.</t>
        </r>
      </text>
    </comment>
    <comment ref="C10" authorId="2">
      <text>
        <r>
          <rPr>
            <b/>
            <sz val="8"/>
            <rFont val="Tahoma"/>
            <family val="2"/>
          </rPr>
          <t>Payment Frequency:</t>
        </r>
        <r>
          <rPr>
            <sz val="8"/>
            <rFont val="Tahoma"/>
            <family val="2"/>
          </rPr>
          <t xml:space="preserve">
This defines the Payment Period, or the number of payments per year.</t>
        </r>
      </text>
    </comment>
    <comment ref="C12" authorId="2">
      <text>
        <r>
          <rPr>
            <b/>
            <sz val="8"/>
            <rFont val="Tahoma"/>
            <family val="2"/>
          </rPr>
          <t>Interest-Only (IO) Period</t>
        </r>
        <r>
          <rPr>
            <sz val="8"/>
            <rFont val="Tahoma"/>
            <family val="2"/>
          </rPr>
          <t xml:space="preserve">
This defines the length of time (in years) in which the loan or mortgage payment is allowed to be zero interest. At the END of the IO period, the loan is amortized based on the number of years remaining and the current balance (in case you make extra payments during the IO period).</t>
        </r>
      </text>
    </comment>
  </commentList>
</comments>
</file>

<file path=xl/sharedStrings.xml><?xml version="1.0" encoding="utf-8"?>
<sst xmlns="http://schemas.openxmlformats.org/spreadsheetml/2006/main" count="70" uniqueCount="54">
  <si>
    <t>Loan Amount</t>
  </si>
  <si>
    <t>Annual Interest Rate</t>
  </si>
  <si>
    <t>First Payment Date</t>
  </si>
  <si>
    <t>Rate (per period)</t>
  </si>
  <si>
    <t>Total Payments</t>
  </si>
  <si>
    <t>Total Interest</t>
  </si>
  <si>
    <t>No.</t>
  </si>
  <si>
    <t>Due Date</t>
  </si>
  <si>
    <t>Additional Payment</t>
  </si>
  <si>
    <t>Interest</t>
  </si>
  <si>
    <t>Principal</t>
  </si>
  <si>
    <t>Balance</t>
  </si>
  <si>
    <t>Payment</t>
  </si>
  <si>
    <t>Summary</t>
  </si>
  <si>
    <t>Bi-Weekly</t>
  </si>
  <si>
    <t>Weekly</t>
  </si>
  <si>
    <t>Quarterly</t>
  </si>
  <si>
    <t>Bi-Monthly</t>
  </si>
  <si>
    <t>Monthly</t>
  </si>
  <si>
    <t>Semi-Monthly</t>
  </si>
  <si>
    <t>Amortization Schedule</t>
  </si>
  <si>
    <t>Compound Period</t>
  </si>
  <si>
    <t>Compound Periods</t>
  </si>
  <si>
    <t>NPER</t>
  </si>
  <si>
    <t>Used to populate the data validation list and select the number of payments per year</t>
  </si>
  <si>
    <t>Used to populate the data validation list and select the number of compound periods per year</t>
  </si>
  <si>
    <t>Used as a intermediate calculation</t>
  </si>
  <si>
    <t>months/period</t>
  </si>
  <si>
    <t>periods/year</t>
  </si>
  <si>
    <t>Months per period used for calculation of the payment date in the amortization schedule</t>
  </si>
  <si>
    <t>*</t>
  </si>
  <si>
    <t>* Months per period handled separately for semi-monthly, bi-weekly, and weekly payments</t>
  </si>
  <si>
    <t>Payment Type</t>
  </si>
  <si>
    <t>End of Period</t>
  </si>
  <si>
    <t>Beginning of Period</t>
  </si>
  <si>
    <t>Payment Frequency</t>
  </si>
  <si>
    <t>Used to turn off rounding (to compare to other calculators for example)</t>
  </si>
  <si>
    <t>Options</t>
  </si>
  <si>
    <t>This worksheet is used to define various options and lists</t>
  </si>
  <si>
    <t>Payment Periods</t>
  </si>
  <si>
    <t>Rounding On</t>
  </si>
  <si>
    <t>Loan Information</t>
  </si>
  <si>
    <t>Est. Interest Savings</t>
  </si>
  <si>
    <t>Semi-Annual</t>
  </si>
  <si>
    <t>Annual</t>
  </si>
  <si>
    <t>Number of Payments</t>
  </si>
  <si>
    <t>End</t>
  </si>
  <si>
    <t>[42]</t>
  </si>
  <si>
    <t>Interest-Only Loan Calculator</t>
  </si>
  <si>
    <t>yrs</t>
  </si>
  <si>
    <t>Interest-Only Period</t>
  </si>
  <si>
    <t>Term (Length) of Loan</t>
  </si>
  <si>
    <t>Years to Pay Off</t>
  </si>
  <si>
    <t>Interest-Only Payment</t>
  </si>
</sst>
</file>

<file path=xl/styles.xml><?xml version="1.0" encoding="utf-8"?>
<styleSheet xmlns="http://schemas.openxmlformats.org/spreadsheetml/2006/main">
  <numFmts count="60">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_);_(&quot;$&quot;* \(#,##0.0\);_(&quot;$&quot;* &quot;-&quot;??_);_(@_)"/>
    <numFmt numFmtId="174" formatCode="_(&quot;$&quot;* #,##0_);_(&quot;$&quot;* \(#,##0\);_(&quot;$&quot;* &quot;-&quot;??_);_(@_)"/>
    <numFmt numFmtId="175" formatCode="&quot;$&quot;#,##0.000_);[Red]\(&quot;$&quot;#,##0.000\)"/>
    <numFmt numFmtId="176" formatCode="&quot;$&quot;#,##0.0000_);[Red]\(&quot;$&quot;#,##0.0000\)"/>
    <numFmt numFmtId="177" formatCode="&quot;$&quot;#,##0.0_);[Red]\(&quot;$&quot;#,##0.0\)"/>
    <numFmt numFmtId="178" formatCode="_(* #,##0.0_);_(* \(#,##0.0\);_(* &quot;-&quot;??_);_(@_)"/>
    <numFmt numFmtId="179" formatCode="_(* #,##0_);_(* \(#,##0\);_(* &quot;-&quot;??_);_(@_)"/>
    <numFmt numFmtId="180" formatCode="&quot;$&quot;#,##0.00"/>
    <numFmt numFmtId="181" formatCode="mmmm\ d\,\ yyyy"/>
    <numFmt numFmtId="182" formatCode="d\-mmm\-yyyy"/>
    <numFmt numFmtId="183" formatCode="mmm\-yyyy"/>
    <numFmt numFmtId="184" formatCode="0.000%"/>
    <numFmt numFmtId="185" formatCode="0.0000"/>
    <numFmt numFmtId="186" formatCode="0.000"/>
    <numFmt numFmtId="187" formatCode="0.0"/>
    <numFmt numFmtId="188" formatCode="_(&quot;$&quot;* #,##0.000_);_(&quot;$&quot;* \(#,##0.000\);_(&quot;$&quot;* &quot;-&quot;??_);_(@_)"/>
    <numFmt numFmtId="189" formatCode="_(&quot;$&quot;\ #,##0_);_(&quot;$&quot;\ \(#,##0\);_(&quot;$&quot;\ &quot;-&quot;??_);_(@_)"/>
    <numFmt numFmtId="190" formatCode="[$-409]dddd\,\ mmmm\ dd\,\ yyyy"/>
    <numFmt numFmtId="191" formatCode="&quot;$&quot;#,##0"/>
    <numFmt numFmtId="192" formatCode="#,##0.0"/>
    <numFmt numFmtId="193" formatCode="0.0000000"/>
    <numFmt numFmtId="194" formatCode="0.000000"/>
    <numFmt numFmtId="195" formatCode="0.00000"/>
    <numFmt numFmtId="196" formatCode="#,##0.000"/>
    <numFmt numFmtId="197" formatCode="0.0000000000"/>
    <numFmt numFmtId="198" formatCode="0.00000000000"/>
    <numFmt numFmtId="199" formatCode="0.000000000"/>
    <numFmt numFmtId="200" formatCode="0.00000000"/>
    <numFmt numFmtId="201" formatCode="0.0000%"/>
    <numFmt numFmtId="202" formatCode="0.00000%"/>
    <numFmt numFmtId="203" formatCode="0.000000%"/>
    <numFmt numFmtId="204" formatCode="0.0000000%"/>
    <numFmt numFmtId="205" formatCode="0.00000000%"/>
    <numFmt numFmtId="206" formatCode="0.000000000%"/>
    <numFmt numFmtId="207" formatCode="0.0000000000%"/>
    <numFmt numFmtId="208" formatCode="0.00000000000%"/>
    <numFmt numFmtId="209" formatCode="_(* #,##0.000_);_(* \(#,##0.000\);_(* &quot;-&quot;???_);_(@_)"/>
    <numFmt numFmtId="210" formatCode="m/d/yy;@"/>
    <numFmt numFmtId="211" formatCode="[$-409]h:mm:ss\ AM/PM"/>
    <numFmt numFmtId="212" formatCode="[Red]_(&quot;$&quot;* #,##0.00_);_(&quot;$&quot;* \(#,##0.00\);_(&quot;$&quot;* &quot;-&quot;??_);_(@_)"/>
    <numFmt numFmtId="213" formatCode="_(&quot;$&quot;* #,##0.00_);[Red]_(&quot;$&quot;* \(#,##0.00\);_(&quot;$&quot;* &quot;-&quot;??_);_(@_)"/>
    <numFmt numFmtId="214" formatCode="[&gt;100]_(&quot;$&quot;* #,##0.00_);[Red]_(&quot;$&quot;* \(#,##0.00\);_(&quot;$&quot;* &quot;-&quot;??_);_(@_)"/>
    <numFmt numFmtId="215" formatCode="[Green][&gt;100]_(&quot;$&quot;* #,##0.00_);[Red]_(&quot;$&quot;* \(#,##0.00\);_(&quot;$&quot;* &quot;-&quot;??_);_(@_)"/>
  </numFmts>
  <fonts count="64">
    <font>
      <sz val="10"/>
      <name val="Arial"/>
      <family val="2"/>
    </font>
    <font>
      <u val="single"/>
      <sz val="10"/>
      <color indexed="36"/>
      <name val="Arial"/>
      <family val="2"/>
    </font>
    <font>
      <u val="single"/>
      <sz val="10"/>
      <color indexed="12"/>
      <name val="Tahoma"/>
      <family val="2"/>
    </font>
    <font>
      <sz val="8"/>
      <name val="Arial"/>
      <family val="2"/>
    </font>
    <font>
      <b/>
      <sz val="10"/>
      <name val="Tahoma"/>
      <family val="2"/>
    </font>
    <font>
      <sz val="8"/>
      <name val="Tahoma"/>
      <family val="2"/>
    </font>
    <font>
      <b/>
      <sz val="8"/>
      <name val="Tahoma"/>
      <family val="2"/>
    </font>
    <font>
      <b/>
      <sz val="14"/>
      <color indexed="9"/>
      <name val="Tahoma"/>
      <family val="2"/>
    </font>
    <font>
      <sz val="10"/>
      <color indexed="9"/>
      <name val="Tahoma"/>
      <family val="2"/>
    </font>
    <font>
      <sz val="10"/>
      <color indexed="9"/>
      <name val="Arial"/>
      <family val="2"/>
    </font>
    <font>
      <b/>
      <sz val="11"/>
      <name val="Arial"/>
      <family val="2"/>
    </font>
    <font>
      <sz val="11"/>
      <name val="Arial"/>
      <family val="2"/>
    </font>
    <font>
      <b/>
      <sz val="11"/>
      <color indexed="10"/>
      <name val="Arial"/>
      <family val="2"/>
    </font>
    <font>
      <sz val="12"/>
      <name val="Arial"/>
      <family val="2"/>
    </font>
    <font>
      <i/>
      <sz val="8"/>
      <name val="Tahoma"/>
      <family val="2"/>
    </font>
    <font>
      <sz val="11"/>
      <color indexed="10"/>
      <name val="Arial"/>
      <family val="2"/>
    </font>
    <font>
      <b/>
      <sz val="8"/>
      <name val="Arial"/>
      <family val="2"/>
    </font>
    <font>
      <u val="single"/>
      <sz val="8"/>
      <color indexed="12"/>
      <name val="Tahoma"/>
      <family val="2"/>
    </font>
    <font>
      <b/>
      <sz val="12"/>
      <color indexed="9"/>
      <name val="Arial"/>
      <family val="2"/>
    </font>
    <font>
      <b/>
      <sz val="10"/>
      <color indexed="9"/>
      <name val="Arial"/>
      <family val="2"/>
    </font>
    <font>
      <b/>
      <sz val="12"/>
      <name val="Arial"/>
      <family val="2"/>
    </font>
    <font>
      <sz val="8"/>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sz val="11"/>
      <color indexed="23"/>
      <name val="Calibri"/>
      <family val="2"/>
    </font>
    <font>
      <sz val="11"/>
      <color indexed="50"/>
      <name val="Calibri"/>
      <family val="2"/>
    </font>
    <font>
      <sz val="11"/>
      <color indexed="59"/>
      <name val="Calibri"/>
      <family val="2"/>
    </font>
    <font>
      <b/>
      <sz val="11"/>
      <color indexed="63"/>
      <name val="Calibri"/>
      <family val="2"/>
    </font>
    <font>
      <b/>
      <sz val="18"/>
      <color indexed="60"/>
      <name val="Cambria"/>
      <family val="2"/>
    </font>
    <font>
      <b/>
      <sz val="11"/>
      <color indexed="8"/>
      <name val="Calibri"/>
      <family val="2"/>
    </font>
    <font>
      <sz val="11"/>
      <color indexed="10"/>
      <name val="Calibri"/>
      <family val="2"/>
    </font>
    <font>
      <b/>
      <sz val="20"/>
      <color indexed="60"/>
      <name val="Arial"/>
      <family val="2"/>
    </font>
    <font>
      <sz val="8"/>
      <color indexed="56"/>
      <name val="Arial"/>
      <family val="2"/>
    </font>
    <font>
      <sz val="10"/>
      <color indexed="56"/>
      <name val="Arial"/>
      <family val="2"/>
    </font>
    <font>
      <b/>
      <sz val="1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2A4A70"/>
      <name val="Arial"/>
      <family val="2"/>
    </font>
    <font>
      <sz val="8"/>
      <color rgb="FF002060"/>
      <name val="Arial"/>
      <family val="2"/>
    </font>
    <font>
      <sz val="10"/>
      <color rgb="FF00206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47"/>
        <bgColor indexed="64"/>
      </patternFill>
    </fill>
    <fill>
      <patternFill patternType="solid">
        <fgColor theme="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2"/>
      </left>
      <right style="thin">
        <color indexed="52"/>
      </right>
      <top style="thin">
        <color indexed="52"/>
      </top>
      <bottom style="thin">
        <color indexed="52"/>
      </bottom>
    </border>
    <border>
      <left style="thin">
        <color indexed="52"/>
      </left>
      <right style="thin">
        <color indexed="52"/>
      </right>
      <top>
        <color indexed="63"/>
      </top>
      <bottom style="thin">
        <color indexed="52"/>
      </bottom>
    </border>
    <border>
      <left>
        <color indexed="63"/>
      </left>
      <right>
        <color indexed="63"/>
      </right>
      <top>
        <color indexed="63"/>
      </top>
      <bottom style="medium"/>
    </border>
    <border>
      <left style="thin">
        <color indexed="55"/>
      </left>
      <right style="thin">
        <color indexed="55"/>
      </right>
      <top style="medium">
        <color indexed="60"/>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4" fillId="0" borderId="0" xfId="0" applyFont="1" applyAlignment="1" applyProtection="1">
      <alignment horizontal="right"/>
      <protection/>
    </xf>
    <xf numFmtId="0" fontId="0" fillId="0" borderId="0" xfId="0" applyFont="1" applyAlignment="1" applyProtection="1">
      <alignment horizontal="right"/>
      <protection/>
    </xf>
    <xf numFmtId="4" fontId="0" fillId="0" borderId="0" xfId="0" applyNumberFormat="1" applyFont="1" applyAlignment="1" applyProtection="1">
      <alignment/>
      <protection/>
    </xf>
    <xf numFmtId="0" fontId="7" fillId="33" borderId="0" xfId="0" applyFont="1" applyFill="1" applyAlignment="1" applyProtection="1">
      <alignment vertical="center"/>
      <protection/>
    </xf>
    <xf numFmtId="0" fontId="8" fillId="33" borderId="0" xfId="0" applyFont="1" applyFill="1" applyAlignment="1" applyProtection="1">
      <alignment/>
      <protection/>
    </xf>
    <xf numFmtId="14" fontId="3" fillId="34" borderId="0" xfId="0" applyNumberFormat="1" applyFont="1" applyFill="1" applyAlignment="1" applyProtection="1">
      <alignment horizontal="right"/>
      <protection/>
    </xf>
    <xf numFmtId="0" fontId="4" fillId="0" borderId="0" xfId="0" applyFont="1" applyAlignment="1">
      <alignment/>
    </xf>
    <xf numFmtId="0" fontId="0" fillId="0" borderId="0" xfId="0" applyAlignment="1">
      <alignment horizontal="right"/>
    </xf>
    <xf numFmtId="184" fontId="0" fillId="0" borderId="0" xfId="59" applyNumberFormat="1"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right" indent="1"/>
      <protection/>
    </xf>
    <xf numFmtId="0" fontId="3" fillId="34" borderId="0" xfId="0" applyFont="1" applyFill="1" applyAlignment="1" applyProtection="1">
      <alignment horizontal="center"/>
      <protection/>
    </xf>
    <xf numFmtId="0" fontId="12" fillId="0" borderId="0" xfId="0" applyFont="1" applyAlignment="1" applyProtection="1">
      <alignment horizontal="right"/>
      <protection/>
    </xf>
    <xf numFmtId="202" fontId="0" fillId="0" borderId="0" xfId="59" applyNumberFormat="1" applyFont="1" applyAlignment="1" applyProtection="1">
      <alignment/>
      <protection/>
    </xf>
    <xf numFmtId="10" fontId="11" fillId="0" borderId="10" xfId="59" applyNumberFormat="1" applyFont="1" applyFill="1" applyBorder="1" applyAlignment="1" applyProtection="1">
      <alignment/>
      <protection locked="0"/>
    </xf>
    <xf numFmtId="0" fontId="11" fillId="0" borderId="10" xfId="0" applyFont="1" applyFill="1" applyBorder="1" applyAlignment="1" applyProtection="1">
      <alignment/>
      <protection locked="0"/>
    </xf>
    <xf numFmtId="14" fontId="11" fillId="0" borderId="10" xfId="0" applyNumberFormat="1" applyFont="1" applyFill="1" applyBorder="1" applyAlignment="1" applyProtection="1">
      <alignment horizontal="right"/>
      <protection locked="0"/>
    </xf>
    <xf numFmtId="174" fontId="11" fillId="0" borderId="11" xfId="44" applyNumberFormat="1" applyFont="1" applyFill="1" applyBorder="1" applyAlignment="1" applyProtection="1">
      <alignment/>
      <protection locked="0"/>
    </xf>
    <xf numFmtId="0" fontId="9" fillId="0" borderId="0" xfId="0" applyFont="1" applyAlignment="1" applyProtection="1">
      <alignment/>
      <protection/>
    </xf>
    <xf numFmtId="0" fontId="0" fillId="0" borderId="0" xfId="59" applyNumberFormat="1" applyFont="1" applyAlignment="1" applyProtection="1">
      <alignment/>
      <protection/>
    </xf>
    <xf numFmtId="0" fontId="15" fillId="0" borderId="0" xfId="0" applyFont="1" applyAlignment="1" applyProtection="1">
      <alignment horizontal="right"/>
      <protection/>
    </xf>
    <xf numFmtId="0" fontId="3" fillId="0" borderId="0" xfId="0" applyFont="1" applyAlignment="1" applyProtection="1">
      <alignment/>
      <protection/>
    </xf>
    <xf numFmtId="4" fontId="16" fillId="0" borderId="0" xfId="0" applyNumberFormat="1" applyFont="1" applyFill="1" applyAlignment="1" applyProtection="1">
      <alignment horizontal="right"/>
      <protection/>
    </xf>
    <xf numFmtId="167" fontId="10" fillId="0" borderId="0" xfId="0" applyNumberFormat="1" applyFont="1" applyFill="1" applyAlignment="1" applyProtection="1">
      <alignment/>
      <protection/>
    </xf>
    <xf numFmtId="0" fontId="17" fillId="0" borderId="0" xfId="53" applyFont="1" applyAlignment="1" applyProtection="1">
      <alignment horizontal="left"/>
      <protection/>
    </xf>
    <xf numFmtId="0" fontId="61" fillId="0" borderId="0" xfId="0" applyFont="1" applyAlignment="1" applyProtection="1">
      <alignment horizontal="left"/>
      <protection/>
    </xf>
    <xf numFmtId="0" fontId="18" fillId="35" borderId="0" xfId="0" applyFont="1" applyFill="1" applyAlignment="1" applyProtection="1">
      <alignment/>
      <protection/>
    </xf>
    <xf numFmtId="0" fontId="19" fillId="35" borderId="12" xfId="0" applyFont="1" applyFill="1" applyBorder="1" applyAlignment="1" applyProtection="1">
      <alignment horizontal="center" wrapText="1"/>
      <protection/>
    </xf>
    <xf numFmtId="0" fontId="20" fillId="36" borderId="0" xfId="0" applyFont="1" applyFill="1" applyAlignment="1" applyProtection="1">
      <alignment/>
      <protection/>
    </xf>
    <xf numFmtId="0" fontId="13" fillId="36" borderId="0" xfId="0" applyFont="1" applyFill="1" applyAlignment="1" applyProtection="1">
      <alignment/>
      <protection/>
    </xf>
    <xf numFmtId="0" fontId="0" fillId="36" borderId="0" xfId="0" applyFont="1" applyFill="1" applyAlignment="1" applyProtection="1">
      <alignment/>
      <protection/>
    </xf>
    <xf numFmtId="0" fontId="11" fillId="36" borderId="0" xfId="0" applyFont="1" applyFill="1" applyAlignment="1" applyProtection="1">
      <alignment horizontal="right" indent="1"/>
      <protection/>
    </xf>
    <xf numFmtId="14" fontId="11" fillId="2" borderId="10" xfId="0" applyNumberFormat="1" applyFont="1" applyFill="1" applyBorder="1" applyAlignment="1" applyProtection="1">
      <alignment horizontal="right"/>
      <protection locked="0"/>
    </xf>
    <xf numFmtId="0" fontId="11" fillId="36" borderId="0" xfId="0" applyFont="1" applyFill="1" applyBorder="1" applyAlignment="1" applyProtection="1">
      <alignment horizontal="right" indent="1"/>
      <protection/>
    </xf>
    <xf numFmtId="0" fontId="0" fillId="36" borderId="0" xfId="0" applyFont="1" applyFill="1" applyAlignment="1" applyProtection="1">
      <alignment/>
      <protection/>
    </xf>
    <xf numFmtId="184" fontId="11" fillId="37" borderId="0" xfId="59" applyNumberFormat="1" applyFont="1" applyFill="1" applyAlignment="1" applyProtection="1">
      <alignment/>
      <protection/>
    </xf>
    <xf numFmtId="0" fontId="11" fillId="37" borderId="0" xfId="0" applyFont="1" applyFill="1" applyAlignment="1" applyProtection="1">
      <alignment horizontal="right" indent="1"/>
      <protection/>
    </xf>
    <xf numFmtId="2" fontId="11" fillId="37" borderId="0" xfId="0" applyNumberFormat="1" applyFont="1" applyFill="1" applyAlignment="1" applyProtection="1">
      <alignment horizontal="right" indent="1"/>
      <protection/>
    </xf>
    <xf numFmtId="170" fontId="11" fillId="37" borderId="0" xfId="0" applyNumberFormat="1" applyFont="1" applyFill="1" applyAlignment="1" applyProtection="1">
      <alignment/>
      <protection/>
    </xf>
    <xf numFmtId="0" fontId="3" fillId="38" borderId="0" xfId="0" applyFont="1" applyFill="1" applyAlignment="1" applyProtection="1">
      <alignment horizontal="center"/>
      <protection/>
    </xf>
    <xf numFmtId="210" fontId="3" fillId="38" borderId="0" xfId="0" applyNumberFormat="1" applyFont="1" applyFill="1" applyAlignment="1" applyProtection="1">
      <alignment horizontal="right"/>
      <protection/>
    </xf>
    <xf numFmtId="4" fontId="3" fillId="38" borderId="0" xfId="0" applyNumberFormat="1" applyFont="1" applyFill="1" applyAlignment="1" applyProtection="1">
      <alignment horizontal="right"/>
      <protection/>
    </xf>
    <xf numFmtId="0" fontId="0" fillId="37" borderId="0" xfId="0" applyFont="1" applyFill="1" applyAlignment="1" applyProtection="1">
      <alignment/>
      <protection/>
    </xf>
    <xf numFmtId="0" fontId="0" fillId="37" borderId="0" xfId="0" applyFont="1" applyFill="1" applyAlignment="1" applyProtection="1">
      <alignment horizontal="center"/>
      <protection/>
    </xf>
    <xf numFmtId="0" fontId="3" fillId="0" borderId="0" xfId="0" applyFont="1" applyFill="1" applyBorder="1" applyAlignment="1" applyProtection="1">
      <alignment horizontal="right"/>
      <protection/>
    </xf>
    <xf numFmtId="0" fontId="21" fillId="36" borderId="0" xfId="0" applyFont="1" applyFill="1" applyAlignment="1" applyProtection="1">
      <alignment horizontal="right"/>
      <protection/>
    </xf>
    <xf numFmtId="4" fontId="62" fillId="11" borderId="13" xfId="0" applyNumberFormat="1" applyFont="1" applyFill="1" applyBorder="1" applyAlignment="1" applyProtection="1">
      <alignment horizontal="right"/>
      <protection/>
    </xf>
    <xf numFmtId="14" fontId="63" fillId="2" borderId="10" xfId="0" applyNumberFormat="1"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border>
        <bottom style="thin">
          <color indexed="55"/>
        </bottom>
      </border>
    </dxf>
    <dxf>
      <border>
        <bottom style="thin">
          <color indexed="55"/>
        </bottom>
      </border>
    </dxf>
    <dxf>
      <border>
        <bottom style="thin">
          <color indexed="55"/>
        </bottom>
      </border>
    </dxf>
    <dxf>
      <font>
        <b val="0"/>
        <i val="0"/>
        <color indexed="55"/>
      </font>
    </dxf>
    <dxf>
      <font>
        <color indexed="10"/>
      </font>
    </dxf>
    <dxf>
      <border>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D9A47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7ECE1"/>
      <rgbColor rgb="00E1ECF7"/>
      <rgbColor rgb="001849B5"/>
      <rgbColor rgb="0036ACA2"/>
      <rgbColor rgb="00F0BA00"/>
      <rgbColor rgb="00B3CFEA"/>
      <rgbColor rgb="0073A7D9"/>
      <rgbColor rgb="002A6398"/>
      <rgbColor rgb="00985F2A"/>
      <rgbColor rgb="00B2B2B2"/>
      <rgbColor rgb="00003366"/>
      <rgbColor rgb="00109618"/>
      <rgbColor rgb="00085108"/>
      <rgbColor rgb="00635100"/>
      <rgbColor rgb="001B4164"/>
      <rgbColor rgb="00EACEB3"/>
      <rgbColor rgb="00643F1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0</xdr:row>
      <xdr:rowOff>0</xdr:rowOff>
    </xdr:from>
    <xdr:to>
      <xdr:col>9</xdr:col>
      <xdr:colOff>161925</xdr:colOff>
      <xdr:row>0</xdr:row>
      <xdr:rowOff>295275</xdr:rowOff>
    </xdr:to>
    <xdr:grpSp>
      <xdr:nvGrpSpPr>
        <xdr:cNvPr id="1" name="Group 9"/>
        <xdr:cNvGrpSpPr>
          <a:grpSpLocks/>
        </xdr:cNvGrpSpPr>
      </xdr:nvGrpSpPr>
      <xdr:grpSpPr>
        <a:xfrm>
          <a:off x="3771900" y="0"/>
          <a:ext cx="2352675" cy="295275"/>
          <a:chOff x="3419476" y="0"/>
          <a:chExt cx="2466975" cy="299689"/>
        </a:xfrm>
        <a:solidFill>
          <a:srgbClr val="FFFFFF"/>
        </a:solidFill>
      </xdr:grpSpPr>
      <xdr:sp>
        <xdr:nvSpPr>
          <xdr:cNvPr id="2" name="TextBox 4"/>
          <xdr:cNvSpPr txBox="1">
            <a:spLocks noChangeArrowheads="1"/>
          </xdr:cNvSpPr>
        </xdr:nvSpPr>
        <xdr:spPr>
          <a:xfrm>
            <a:off x="3627935" y="0"/>
            <a:ext cx="2258516" cy="299689"/>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Charles Coker, CPA , L LC</a:t>
            </a:r>
            <a:r>
              <a:rPr lang="en-US" cap="none" sz="1400" b="0" i="0" u="none" baseline="0">
                <a:solidFill>
                  <a:srgbClr val="000000"/>
                </a:solidFill>
                <a:latin typeface="Calibri"/>
                <a:ea typeface="Calibri"/>
                <a:cs typeface="Calibri"/>
              </a:rPr>
              <a:t> </a:t>
            </a:r>
          </a:p>
        </xdr:txBody>
      </xdr:sp>
      <xdr:pic>
        <xdr:nvPicPr>
          <xdr:cNvPr id="3" name="Picture 8" descr="clogob.gif"/>
          <xdr:cNvPicPr preferRelativeResize="1">
            <a:picLocks noChangeAspect="1"/>
          </xdr:cNvPicPr>
        </xdr:nvPicPr>
        <xdr:blipFill>
          <a:blip r:embed="rId1"/>
          <a:stretch>
            <a:fillRect/>
          </a:stretch>
        </xdr:blipFill>
        <xdr:spPr>
          <a:xfrm>
            <a:off x="3419476" y="0"/>
            <a:ext cx="285552" cy="29968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00"/>
  <sheetViews>
    <sheetView showGridLines="0" tabSelected="1" workbookViewId="0" topLeftCell="A1">
      <selection activeCell="D5" sqref="D5"/>
    </sheetView>
  </sheetViews>
  <sheetFormatPr defaultColWidth="9.140625" defaultRowHeight="12.75"/>
  <cols>
    <col min="1" max="1" width="5.7109375" style="1" customWidth="1"/>
    <col min="2" max="2" width="11.7109375" style="1" customWidth="1"/>
    <col min="3" max="3" width="12.140625" style="1" customWidth="1"/>
    <col min="4" max="4" width="14.8515625" style="1" customWidth="1"/>
    <col min="5" max="5" width="3.7109375" style="1" customWidth="1"/>
    <col min="6" max="6" width="10.7109375" style="1" customWidth="1"/>
    <col min="7" max="7" width="11.8515625" style="1" customWidth="1"/>
    <col min="8" max="8" width="16.28125" style="1" customWidth="1"/>
    <col min="9" max="9" width="2.421875" style="1" customWidth="1"/>
    <col min="10" max="10" width="12.140625" style="1" customWidth="1"/>
    <col min="11" max="11" width="10.8515625" style="1" customWidth="1"/>
    <col min="12" max="13" width="11.8515625" style="1" customWidth="1"/>
    <col min="14" max="16384" width="9.140625" style="1" customWidth="1"/>
  </cols>
  <sheetData>
    <row r="1" spans="1:8" ht="24" customHeight="1">
      <c r="A1" s="29" t="s">
        <v>48</v>
      </c>
      <c r="B1" s="29"/>
      <c r="C1" s="29"/>
      <c r="D1" s="29"/>
      <c r="E1" s="29"/>
      <c r="F1" s="29"/>
      <c r="G1" s="29"/>
      <c r="H1" s="29"/>
    </row>
    <row r="2" spans="1:8" ht="12.75">
      <c r="A2" s="28"/>
      <c r="B2" s="13"/>
      <c r="C2" s="13"/>
      <c r="D2" s="13"/>
      <c r="E2" s="13"/>
      <c r="F2" s="13"/>
      <c r="G2" s="13"/>
      <c r="H2" s="48"/>
    </row>
    <row r="3" spans="1:8" ht="12.75">
      <c r="A3" s="13"/>
      <c r="B3" s="13"/>
      <c r="C3" s="13"/>
      <c r="D3" s="13"/>
      <c r="E3" s="13"/>
      <c r="F3" s="13"/>
      <c r="G3" s="13"/>
      <c r="H3" s="13"/>
    </row>
    <row r="4" spans="1:8" ht="15.75">
      <c r="A4" s="30" t="s">
        <v>41</v>
      </c>
      <c r="B4" s="30"/>
      <c r="C4" s="30"/>
      <c r="D4" s="30"/>
      <c r="E4" s="22" t="s">
        <v>47</v>
      </c>
      <c r="F4" s="30" t="s">
        <v>13</v>
      </c>
      <c r="G4" s="30"/>
      <c r="H4" s="30"/>
    </row>
    <row r="5" spans="1:8" ht="15" customHeight="1">
      <c r="A5" s="34"/>
      <c r="B5" s="34"/>
      <c r="C5" s="35" t="s">
        <v>0</v>
      </c>
      <c r="D5" s="21">
        <v>250000</v>
      </c>
      <c r="E5" s="13"/>
      <c r="F5" s="34"/>
      <c r="G5" s="37" t="s">
        <v>3</v>
      </c>
      <c r="H5" s="39">
        <f>((1+D6/compound_period)^(compound_period/periods_per_year))-1</f>
        <v>0.004999999999999893</v>
      </c>
    </row>
    <row r="6" spans="1:8" ht="15" customHeight="1">
      <c r="A6" s="34"/>
      <c r="B6" s="34"/>
      <c r="C6" s="35" t="s">
        <v>1</v>
      </c>
      <c r="D6" s="18">
        <v>0.06</v>
      </c>
      <c r="E6" s="13"/>
      <c r="F6" s="38"/>
      <c r="G6" s="37" t="s">
        <v>45</v>
      </c>
      <c r="H6" s="40">
        <f>MAX(A18:A799)</f>
        <v>360</v>
      </c>
    </row>
    <row r="7" spans="1:8" ht="15" customHeight="1">
      <c r="A7" s="34"/>
      <c r="B7" s="34"/>
      <c r="C7" s="35" t="s">
        <v>21</v>
      </c>
      <c r="D7" s="51" t="str">
        <f>D10</f>
        <v>Monthly</v>
      </c>
      <c r="E7" s="13"/>
      <c r="F7" s="38"/>
      <c r="G7" s="37" t="s">
        <v>52</v>
      </c>
      <c r="H7" s="41">
        <f>H6/periods_per_year</f>
        <v>30</v>
      </c>
    </row>
    <row r="8" spans="1:8" ht="15" customHeight="1">
      <c r="A8" s="34"/>
      <c r="B8" s="34"/>
      <c r="C8" s="35" t="s">
        <v>51</v>
      </c>
      <c r="D8" s="19">
        <v>30</v>
      </c>
      <c r="E8" s="13" t="s">
        <v>49</v>
      </c>
      <c r="F8" s="34"/>
      <c r="G8" s="35" t="s">
        <v>4</v>
      </c>
      <c r="H8" s="42">
        <f>SUM(F20:F799)+SUM(G20:G799)</f>
        <v>558227.3700000005</v>
      </c>
    </row>
    <row r="9" spans="1:10" ht="15" customHeight="1">
      <c r="A9" s="34"/>
      <c r="B9" s="34"/>
      <c r="C9" s="35" t="s">
        <v>2</v>
      </c>
      <c r="D9" s="20">
        <v>39845</v>
      </c>
      <c r="E9" s="13"/>
      <c r="F9" s="34"/>
      <c r="G9" s="35" t="s">
        <v>5</v>
      </c>
      <c r="H9" s="42">
        <f>SUM(F19:F799)</f>
        <v>308227.37000000034</v>
      </c>
      <c r="J9" s="17"/>
    </row>
    <row r="10" spans="1:8" ht="15" customHeight="1">
      <c r="A10" s="34"/>
      <c r="B10" s="34"/>
      <c r="C10" s="35" t="s">
        <v>35</v>
      </c>
      <c r="D10" s="36" t="s">
        <v>18</v>
      </c>
      <c r="E10" s="13"/>
      <c r="F10" s="34"/>
      <c r="G10" s="35" t="s">
        <v>42</v>
      </c>
      <c r="H10" s="42">
        <f>(nper*(-PMT(rate,nper,loan_amount,,pmtType))-loan_amount)-H9</f>
        <v>-18631.89736253058</v>
      </c>
    </row>
    <row r="11" spans="1:8" ht="15" customHeight="1">
      <c r="A11" s="34"/>
      <c r="B11" s="34"/>
      <c r="C11" s="35" t="s">
        <v>32</v>
      </c>
      <c r="D11" s="36" t="s">
        <v>33</v>
      </c>
      <c r="E11" s="13"/>
      <c r="F11" s="13"/>
      <c r="G11" s="13"/>
      <c r="H11" s="16" t="str">
        <f ca="1">IF(AND(NOT(H799=""),H799&gt;0.004),"ERROR: Limit is "&amp;OFFSET(A800,-1,0,1,1)&amp;" payments",".")</f>
        <v>.</v>
      </c>
    </row>
    <row r="12" spans="1:8" ht="15" customHeight="1">
      <c r="A12" s="34"/>
      <c r="B12" s="34"/>
      <c r="C12" s="35" t="s">
        <v>50</v>
      </c>
      <c r="D12" s="19">
        <v>5</v>
      </c>
      <c r="E12" s="13" t="s">
        <v>49</v>
      </c>
      <c r="F12" s="13"/>
      <c r="G12" s="13"/>
      <c r="H12" s="24" t="str">
        <f>IF(compound_period&gt;periods_per_year,"Warning: negative amortization",".")</f>
        <v>.</v>
      </c>
    </row>
    <row r="13" spans="1:8" ht="12.75">
      <c r="A13" s="13"/>
      <c r="B13" s="13"/>
      <c r="C13" s="13"/>
      <c r="D13" s="13"/>
      <c r="E13" s="13"/>
      <c r="F13" s="13"/>
      <c r="G13" s="13"/>
      <c r="H13" s="13"/>
    </row>
    <row r="14" spans="1:8" ht="15">
      <c r="A14" s="13"/>
      <c r="B14" s="13"/>
      <c r="C14" s="14" t="s">
        <v>53</v>
      </c>
      <c r="D14" s="27">
        <f>IF(roundOpt,ROUND(rate*loan_amount,2),rate*loan_amount)</f>
        <v>1250</v>
      </c>
      <c r="E14" s="13"/>
      <c r="F14" s="13"/>
      <c r="G14" s="13"/>
      <c r="H14" s="2"/>
    </row>
    <row r="15" spans="1:8" ht="15">
      <c r="A15" s="13"/>
      <c r="B15" s="13"/>
      <c r="C15" s="14" t="str">
        <f>IF(D12=0,D10&amp;" Payment","Payment After IO Period")</f>
        <v>Payment After IO Period</v>
      </c>
      <c r="D15" s="27">
        <f ca="1">IF(roundOpt,ROUND(-PMT(rate,nper-D12*periods_per_year,IF($D$12&gt;0,loan_amount-SUM(OFFSET(D18,2,0,$D$12*periods_per_year)),loan_amount),,pmtType),2),-PMT(rate,nper-D12*periods_per_year,IF($D$12&gt;0,loan_amount-SUM(OFFSET(D18,2,0,$D$12*periods_per_year)),loan_amount),,pmtType))</f>
        <v>1610.75</v>
      </c>
      <c r="E15" s="25"/>
      <c r="F15" s="13"/>
      <c r="G15" s="13"/>
      <c r="H15" s="2"/>
    </row>
    <row r="16" spans="1:8" ht="12.75">
      <c r="A16" s="13"/>
      <c r="B16" s="13"/>
      <c r="C16" s="13"/>
      <c r="D16" s="13"/>
      <c r="E16" s="13"/>
      <c r="F16" s="13"/>
      <c r="G16" s="13"/>
      <c r="H16" s="13"/>
    </row>
    <row r="17" spans="1:10" ht="15.75">
      <c r="A17" s="32" t="s">
        <v>20</v>
      </c>
      <c r="B17" s="33"/>
      <c r="C17" s="33"/>
      <c r="D17" s="33"/>
      <c r="E17" s="33"/>
      <c r="F17" s="33"/>
      <c r="G17" s="33"/>
      <c r="H17" s="49"/>
      <c r="J17" s="3"/>
    </row>
    <row r="18" spans="1:8" ht="26.25" thickBot="1">
      <c r="A18" s="31" t="s">
        <v>6</v>
      </c>
      <c r="B18" s="31" t="s">
        <v>7</v>
      </c>
      <c r="C18" s="31" t="s">
        <v>12</v>
      </c>
      <c r="D18" s="31" t="s">
        <v>8</v>
      </c>
      <c r="E18" s="31"/>
      <c r="F18" s="31" t="s">
        <v>9</v>
      </c>
      <c r="G18" s="31" t="s">
        <v>10</v>
      </c>
      <c r="H18" s="31" t="s">
        <v>11</v>
      </c>
    </row>
    <row r="19" spans="1:10" ht="12.75">
      <c r="A19" s="15"/>
      <c r="B19" s="9"/>
      <c r="C19" s="15"/>
      <c r="D19" s="15"/>
      <c r="E19" s="15"/>
      <c r="F19" s="15"/>
      <c r="G19" s="15"/>
      <c r="H19" s="50">
        <f>loan_amount</f>
        <v>250000</v>
      </c>
      <c r="J19" s="6"/>
    </row>
    <row r="20" spans="1:8" ht="12.75">
      <c r="A20" s="43">
        <f aca="true" t="shared" si="0" ref="A20:A83">IF(H19="","",IF(roundOpt,IF(OR(A19&gt;=nper,ROUND(H19,2)&lt;=0),"",A19+1),IF(OR(A19&gt;=nper,H19&lt;=0),"",A19+1)))</f>
        <v>1</v>
      </c>
      <c r="B20" s="44">
        <f aca="true" t="shared" si="1" ref="B20:B83">IF(A20="","",IF(periods_per_year=26,IF(A20=1,fpdate,B19+14),IF(periods_per_year=52,IF(A20=1,fpdate,B19+7),DATE(YEAR(fpdate),MONTH(fpdate)+(A20-1)*months_per_period,IF(periods_per_year=24,IF((1-MOD(A20,2))=1,DAY(fpdate)+14,DAY(fpdate)),DAY(fpdate))))))</f>
        <v>39845</v>
      </c>
      <c r="C20" s="45">
        <f aca="true" t="shared" si="2" ref="C20:C83">IF(A20="","",IF(A20&lt;=$D$12*periods_per_year,F20,IF(roundOpt,IF(OR(A20=nper,payment&gt;ROUND((1+rate)*H19,2)),ROUND((1+rate)*H19,2),payment),IF(OR(A20=nper,payment&gt;(1+rate)*H19),(1+rate)*H19,payment))))</f>
        <v>1250</v>
      </c>
      <c r="D20" s="26"/>
      <c r="E20" s="26"/>
      <c r="F20" s="45">
        <f aca="true" t="shared" si="3" ref="F20:F83">IF(A20="","",IF(AND(A20=1,pmtType=1),0,IF(roundOpt,ROUND(rate*H19,2),rate*H19)))</f>
        <v>1250</v>
      </c>
      <c r="G20" s="45">
        <f>IF(A20="","",C20-F20+D20)</f>
        <v>0</v>
      </c>
      <c r="H20" s="45">
        <f>IF(A20="","",H19-G20)</f>
        <v>250000</v>
      </c>
    </row>
    <row r="21" spans="1:8" ht="12.75">
      <c r="A21" s="43">
        <f t="shared" si="0"/>
        <v>2</v>
      </c>
      <c r="B21" s="44">
        <f t="shared" si="1"/>
        <v>39873</v>
      </c>
      <c r="C21" s="45">
        <f t="shared" si="2"/>
        <v>1250</v>
      </c>
      <c r="D21" s="26"/>
      <c r="E21" s="26"/>
      <c r="F21" s="45">
        <f t="shared" si="3"/>
        <v>1250</v>
      </c>
      <c r="G21" s="45">
        <f aca="true" t="shared" si="4" ref="G21:G84">IF(A21="","",C21-F21+D21)</f>
        <v>0</v>
      </c>
      <c r="H21" s="45">
        <f aca="true" t="shared" si="5" ref="H21:H84">IF(A21="","",H20-G21)</f>
        <v>250000</v>
      </c>
    </row>
    <row r="22" spans="1:8" ht="12.75">
      <c r="A22" s="43">
        <f t="shared" si="0"/>
        <v>3</v>
      </c>
      <c r="B22" s="44">
        <f t="shared" si="1"/>
        <v>39904</v>
      </c>
      <c r="C22" s="45">
        <f t="shared" si="2"/>
        <v>1250</v>
      </c>
      <c r="D22" s="26"/>
      <c r="E22" s="26"/>
      <c r="F22" s="45">
        <f t="shared" si="3"/>
        <v>1250</v>
      </c>
      <c r="G22" s="45">
        <f t="shared" si="4"/>
        <v>0</v>
      </c>
      <c r="H22" s="45">
        <f t="shared" si="5"/>
        <v>250000</v>
      </c>
    </row>
    <row r="23" spans="1:8" ht="12.75">
      <c r="A23" s="43">
        <f t="shared" si="0"/>
        <v>4</v>
      </c>
      <c r="B23" s="44">
        <f t="shared" si="1"/>
        <v>39934</v>
      </c>
      <c r="C23" s="45">
        <f t="shared" si="2"/>
        <v>1250</v>
      </c>
      <c r="D23" s="26"/>
      <c r="E23" s="26"/>
      <c r="F23" s="45">
        <f t="shared" si="3"/>
        <v>1250</v>
      </c>
      <c r="G23" s="45">
        <f t="shared" si="4"/>
        <v>0</v>
      </c>
      <c r="H23" s="45">
        <f t="shared" si="5"/>
        <v>250000</v>
      </c>
    </row>
    <row r="24" spans="1:8" ht="12">
      <c r="A24" s="43">
        <f t="shared" si="0"/>
        <v>5</v>
      </c>
      <c r="B24" s="44">
        <f t="shared" si="1"/>
        <v>39965</v>
      </c>
      <c r="C24" s="45">
        <f t="shared" si="2"/>
        <v>1250</v>
      </c>
      <c r="D24" s="26"/>
      <c r="E24" s="26"/>
      <c r="F24" s="45">
        <f t="shared" si="3"/>
        <v>1250</v>
      </c>
      <c r="G24" s="45">
        <f t="shared" si="4"/>
        <v>0</v>
      </c>
      <c r="H24" s="45">
        <f t="shared" si="5"/>
        <v>250000</v>
      </c>
    </row>
    <row r="25" spans="1:11" ht="12">
      <c r="A25" s="43">
        <f t="shared" si="0"/>
        <v>6</v>
      </c>
      <c r="B25" s="44">
        <f t="shared" si="1"/>
        <v>39995</v>
      </c>
      <c r="C25" s="45">
        <f t="shared" si="2"/>
        <v>1250</v>
      </c>
      <c r="D25" s="26"/>
      <c r="E25" s="26"/>
      <c r="F25" s="45">
        <f t="shared" si="3"/>
        <v>1250</v>
      </c>
      <c r="G25" s="45">
        <f t="shared" si="4"/>
        <v>0</v>
      </c>
      <c r="H25" s="45">
        <f t="shared" si="5"/>
        <v>250000</v>
      </c>
      <c r="J25" s="2"/>
      <c r="K25" s="23"/>
    </row>
    <row r="26" spans="1:11" ht="12">
      <c r="A26" s="43">
        <f t="shared" si="0"/>
        <v>7</v>
      </c>
      <c r="B26" s="44">
        <f t="shared" si="1"/>
        <v>40026</v>
      </c>
      <c r="C26" s="45">
        <f t="shared" si="2"/>
        <v>1250</v>
      </c>
      <c r="D26" s="26"/>
      <c r="E26" s="26"/>
      <c r="F26" s="45">
        <f t="shared" si="3"/>
        <v>1250</v>
      </c>
      <c r="G26" s="45">
        <f t="shared" si="4"/>
        <v>0</v>
      </c>
      <c r="H26" s="45">
        <f t="shared" si="5"/>
        <v>250000</v>
      </c>
      <c r="J26" s="2"/>
      <c r="K26" s="23"/>
    </row>
    <row r="27" spans="1:11" ht="12">
      <c r="A27" s="43">
        <f t="shared" si="0"/>
        <v>8</v>
      </c>
      <c r="B27" s="44">
        <f t="shared" si="1"/>
        <v>40057</v>
      </c>
      <c r="C27" s="45">
        <f t="shared" si="2"/>
        <v>1250</v>
      </c>
      <c r="D27" s="26"/>
      <c r="E27" s="26"/>
      <c r="F27" s="45">
        <f t="shared" si="3"/>
        <v>1250</v>
      </c>
      <c r="G27" s="45">
        <f t="shared" si="4"/>
        <v>0</v>
      </c>
      <c r="H27" s="45">
        <f t="shared" si="5"/>
        <v>250000</v>
      </c>
      <c r="J27" s="2"/>
      <c r="K27" s="12"/>
    </row>
    <row r="28" spans="1:8" ht="12">
      <c r="A28" s="43">
        <f t="shared" si="0"/>
        <v>9</v>
      </c>
      <c r="B28" s="44">
        <f t="shared" si="1"/>
        <v>40087</v>
      </c>
      <c r="C28" s="45">
        <f t="shared" si="2"/>
        <v>1250</v>
      </c>
      <c r="D28" s="26"/>
      <c r="E28" s="26"/>
      <c r="F28" s="45">
        <f t="shared" si="3"/>
        <v>1250</v>
      </c>
      <c r="G28" s="45">
        <f t="shared" si="4"/>
        <v>0</v>
      </c>
      <c r="H28" s="45">
        <f t="shared" si="5"/>
        <v>250000</v>
      </c>
    </row>
    <row r="29" spans="1:8" ht="12">
      <c r="A29" s="43">
        <f t="shared" si="0"/>
        <v>10</v>
      </c>
      <c r="B29" s="44">
        <f t="shared" si="1"/>
        <v>40118</v>
      </c>
      <c r="C29" s="45">
        <f t="shared" si="2"/>
        <v>1250</v>
      </c>
      <c r="D29" s="26"/>
      <c r="E29" s="26"/>
      <c r="F29" s="45">
        <f t="shared" si="3"/>
        <v>1250</v>
      </c>
      <c r="G29" s="45">
        <f t="shared" si="4"/>
        <v>0</v>
      </c>
      <c r="H29" s="45">
        <f t="shared" si="5"/>
        <v>250000</v>
      </c>
    </row>
    <row r="30" spans="1:8" ht="12">
      <c r="A30" s="43">
        <f t="shared" si="0"/>
        <v>11</v>
      </c>
      <c r="B30" s="44">
        <f t="shared" si="1"/>
        <v>40148</v>
      </c>
      <c r="C30" s="45">
        <f t="shared" si="2"/>
        <v>1250</v>
      </c>
      <c r="D30" s="26"/>
      <c r="E30" s="26"/>
      <c r="F30" s="45">
        <f t="shared" si="3"/>
        <v>1250</v>
      </c>
      <c r="G30" s="45">
        <f t="shared" si="4"/>
        <v>0</v>
      </c>
      <c r="H30" s="45">
        <f t="shared" si="5"/>
        <v>250000</v>
      </c>
    </row>
    <row r="31" spans="1:8" ht="12">
      <c r="A31" s="43">
        <f t="shared" si="0"/>
        <v>12</v>
      </c>
      <c r="B31" s="44">
        <f t="shared" si="1"/>
        <v>40179</v>
      </c>
      <c r="C31" s="45">
        <f t="shared" si="2"/>
        <v>1250</v>
      </c>
      <c r="D31" s="26"/>
      <c r="E31" s="26"/>
      <c r="F31" s="45">
        <f t="shared" si="3"/>
        <v>1250</v>
      </c>
      <c r="G31" s="45">
        <f t="shared" si="4"/>
        <v>0</v>
      </c>
      <c r="H31" s="45">
        <f t="shared" si="5"/>
        <v>250000</v>
      </c>
    </row>
    <row r="32" spans="1:8" ht="12">
      <c r="A32" s="43">
        <f t="shared" si="0"/>
        <v>13</v>
      </c>
      <c r="B32" s="44">
        <f t="shared" si="1"/>
        <v>40210</v>
      </c>
      <c r="C32" s="45">
        <f t="shared" si="2"/>
        <v>1250</v>
      </c>
      <c r="D32" s="26"/>
      <c r="E32" s="26"/>
      <c r="F32" s="45">
        <f t="shared" si="3"/>
        <v>1250</v>
      </c>
      <c r="G32" s="45">
        <f t="shared" si="4"/>
        <v>0</v>
      </c>
      <c r="H32" s="45">
        <f t="shared" si="5"/>
        <v>250000</v>
      </c>
    </row>
    <row r="33" spans="1:8" ht="12">
      <c r="A33" s="43">
        <f t="shared" si="0"/>
        <v>14</v>
      </c>
      <c r="B33" s="44">
        <f t="shared" si="1"/>
        <v>40238</v>
      </c>
      <c r="C33" s="45">
        <f t="shared" si="2"/>
        <v>1250</v>
      </c>
      <c r="D33" s="26"/>
      <c r="E33" s="26"/>
      <c r="F33" s="45">
        <f t="shared" si="3"/>
        <v>1250</v>
      </c>
      <c r="G33" s="45">
        <f t="shared" si="4"/>
        <v>0</v>
      </c>
      <c r="H33" s="45">
        <f t="shared" si="5"/>
        <v>250000</v>
      </c>
    </row>
    <row r="34" spans="1:8" ht="12">
      <c r="A34" s="43">
        <f t="shared" si="0"/>
        <v>15</v>
      </c>
      <c r="B34" s="44">
        <f t="shared" si="1"/>
        <v>40269</v>
      </c>
      <c r="C34" s="45">
        <f t="shared" si="2"/>
        <v>1250</v>
      </c>
      <c r="D34" s="26"/>
      <c r="E34" s="26"/>
      <c r="F34" s="45">
        <f t="shared" si="3"/>
        <v>1250</v>
      </c>
      <c r="G34" s="45">
        <f t="shared" si="4"/>
        <v>0</v>
      </c>
      <c r="H34" s="45">
        <f t="shared" si="5"/>
        <v>250000</v>
      </c>
    </row>
    <row r="35" spans="1:8" ht="12">
      <c r="A35" s="43">
        <f t="shared" si="0"/>
        <v>16</v>
      </c>
      <c r="B35" s="44">
        <f t="shared" si="1"/>
        <v>40299</v>
      </c>
      <c r="C35" s="45">
        <f t="shared" si="2"/>
        <v>1250</v>
      </c>
      <c r="D35" s="26"/>
      <c r="E35" s="26"/>
      <c r="F35" s="45">
        <f t="shared" si="3"/>
        <v>1250</v>
      </c>
      <c r="G35" s="45">
        <f t="shared" si="4"/>
        <v>0</v>
      </c>
      <c r="H35" s="45">
        <f t="shared" si="5"/>
        <v>250000</v>
      </c>
    </row>
    <row r="36" spans="1:8" ht="12">
      <c r="A36" s="43">
        <f t="shared" si="0"/>
        <v>17</v>
      </c>
      <c r="B36" s="44">
        <f t="shared" si="1"/>
        <v>40330</v>
      </c>
      <c r="C36" s="45">
        <f t="shared" si="2"/>
        <v>1250</v>
      </c>
      <c r="D36" s="26"/>
      <c r="E36" s="26"/>
      <c r="F36" s="45">
        <f t="shared" si="3"/>
        <v>1250</v>
      </c>
      <c r="G36" s="45">
        <f t="shared" si="4"/>
        <v>0</v>
      </c>
      <c r="H36" s="45">
        <f t="shared" si="5"/>
        <v>250000</v>
      </c>
    </row>
    <row r="37" spans="1:8" ht="12">
      <c r="A37" s="43">
        <f t="shared" si="0"/>
        <v>18</v>
      </c>
      <c r="B37" s="44">
        <f t="shared" si="1"/>
        <v>40360</v>
      </c>
      <c r="C37" s="45">
        <f t="shared" si="2"/>
        <v>1250</v>
      </c>
      <c r="D37" s="26"/>
      <c r="E37" s="26"/>
      <c r="F37" s="45">
        <f t="shared" si="3"/>
        <v>1250</v>
      </c>
      <c r="G37" s="45">
        <f t="shared" si="4"/>
        <v>0</v>
      </c>
      <c r="H37" s="45">
        <f t="shared" si="5"/>
        <v>250000</v>
      </c>
    </row>
    <row r="38" spans="1:8" ht="12">
      <c r="A38" s="43">
        <f t="shared" si="0"/>
        <v>19</v>
      </c>
      <c r="B38" s="44">
        <f t="shared" si="1"/>
        <v>40391</v>
      </c>
      <c r="C38" s="45">
        <f t="shared" si="2"/>
        <v>1250</v>
      </c>
      <c r="D38" s="26"/>
      <c r="E38" s="26"/>
      <c r="F38" s="45">
        <f t="shared" si="3"/>
        <v>1250</v>
      </c>
      <c r="G38" s="45">
        <f t="shared" si="4"/>
        <v>0</v>
      </c>
      <c r="H38" s="45">
        <f t="shared" si="5"/>
        <v>250000</v>
      </c>
    </row>
    <row r="39" spans="1:8" ht="12">
      <c r="A39" s="43">
        <f t="shared" si="0"/>
        <v>20</v>
      </c>
      <c r="B39" s="44">
        <f t="shared" si="1"/>
        <v>40422</v>
      </c>
      <c r="C39" s="45">
        <f t="shared" si="2"/>
        <v>1250</v>
      </c>
      <c r="D39" s="26"/>
      <c r="E39" s="26"/>
      <c r="F39" s="45">
        <f t="shared" si="3"/>
        <v>1250</v>
      </c>
      <c r="G39" s="45">
        <f t="shared" si="4"/>
        <v>0</v>
      </c>
      <c r="H39" s="45">
        <f t="shared" si="5"/>
        <v>250000</v>
      </c>
    </row>
    <row r="40" spans="1:8" ht="12">
      <c r="A40" s="43">
        <f t="shared" si="0"/>
        <v>21</v>
      </c>
      <c r="B40" s="44">
        <f t="shared" si="1"/>
        <v>40452</v>
      </c>
      <c r="C40" s="45">
        <f t="shared" si="2"/>
        <v>1250</v>
      </c>
      <c r="D40" s="26"/>
      <c r="E40" s="26"/>
      <c r="F40" s="45">
        <f t="shared" si="3"/>
        <v>1250</v>
      </c>
      <c r="G40" s="45">
        <f t="shared" si="4"/>
        <v>0</v>
      </c>
      <c r="H40" s="45">
        <f t="shared" si="5"/>
        <v>250000</v>
      </c>
    </row>
    <row r="41" spans="1:8" ht="12">
      <c r="A41" s="43">
        <f t="shared" si="0"/>
        <v>22</v>
      </c>
      <c r="B41" s="44">
        <f t="shared" si="1"/>
        <v>40483</v>
      </c>
      <c r="C41" s="45">
        <f t="shared" si="2"/>
        <v>1250</v>
      </c>
      <c r="D41" s="26"/>
      <c r="E41" s="26"/>
      <c r="F41" s="45">
        <f t="shared" si="3"/>
        <v>1250</v>
      </c>
      <c r="G41" s="45">
        <f t="shared" si="4"/>
        <v>0</v>
      </c>
      <c r="H41" s="45">
        <f t="shared" si="5"/>
        <v>250000</v>
      </c>
    </row>
    <row r="42" spans="1:8" ht="12">
      <c r="A42" s="43">
        <f t="shared" si="0"/>
        <v>23</v>
      </c>
      <c r="B42" s="44">
        <f t="shared" si="1"/>
        <v>40513</v>
      </c>
      <c r="C42" s="45">
        <f t="shared" si="2"/>
        <v>1250</v>
      </c>
      <c r="D42" s="26"/>
      <c r="E42" s="26"/>
      <c r="F42" s="45">
        <f t="shared" si="3"/>
        <v>1250</v>
      </c>
      <c r="G42" s="45">
        <f t="shared" si="4"/>
        <v>0</v>
      </c>
      <c r="H42" s="45">
        <f t="shared" si="5"/>
        <v>250000</v>
      </c>
    </row>
    <row r="43" spans="1:8" ht="12">
      <c r="A43" s="43">
        <f t="shared" si="0"/>
        <v>24</v>
      </c>
      <c r="B43" s="44">
        <f t="shared" si="1"/>
        <v>40544</v>
      </c>
      <c r="C43" s="45">
        <f t="shared" si="2"/>
        <v>1250</v>
      </c>
      <c r="D43" s="26"/>
      <c r="E43" s="26"/>
      <c r="F43" s="45">
        <f t="shared" si="3"/>
        <v>1250</v>
      </c>
      <c r="G43" s="45">
        <f t="shared" si="4"/>
        <v>0</v>
      </c>
      <c r="H43" s="45">
        <f t="shared" si="5"/>
        <v>250000</v>
      </c>
    </row>
    <row r="44" spans="1:8" ht="12">
      <c r="A44" s="43">
        <f t="shared" si="0"/>
        <v>25</v>
      </c>
      <c r="B44" s="44">
        <f t="shared" si="1"/>
        <v>40575</v>
      </c>
      <c r="C44" s="45">
        <f t="shared" si="2"/>
        <v>1250</v>
      </c>
      <c r="D44" s="26"/>
      <c r="E44" s="26"/>
      <c r="F44" s="45">
        <f t="shared" si="3"/>
        <v>1250</v>
      </c>
      <c r="G44" s="45">
        <f t="shared" si="4"/>
        <v>0</v>
      </c>
      <c r="H44" s="45">
        <f t="shared" si="5"/>
        <v>250000</v>
      </c>
    </row>
    <row r="45" spans="1:8" ht="12">
      <c r="A45" s="43">
        <f t="shared" si="0"/>
        <v>26</v>
      </c>
      <c r="B45" s="44">
        <f t="shared" si="1"/>
        <v>40603</v>
      </c>
      <c r="C45" s="45">
        <f t="shared" si="2"/>
        <v>1250</v>
      </c>
      <c r="D45" s="26"/>
      <c r="E45" s="26"/>
      <c r="F45" s="45">
        <f t="shared" si="3"/>
        <v>1250</v>
      </c>
      <c r="G45" s="45">
        <f t="shared" si="4"/>
        <v>0</v>
      </c>
      <c r="H45" s="45">
        <f t="shared" si="5"/>
        <v>250000</v>
      </c>
    </row>
    <row r="46" spans="1:8" ht="12">
      <c r="A46" s="43">
        <f t="shared" si="0"/>
        <v>27</v>
      </c>
      <c r="B46" s="44">
        <f t="shared" si="1"/>
        <v>40634</v>
      </c>
      <c r="C46" s="45">
        <f t="shared" si="2"/>
        <v>1250</v>
      </c>
      <c r="D46" s="26"/>
      <c r="E46" s="26"/>
      <c r="F46" s="45">
        <f t="shared" si="3"/>
        <v>1250</v>
      </c>
      <c r="G46" s="45">
        <f t="shared" si="4"/>
        <v>0</v>
      </c>
      <c r="H46" s="45">
        <f t="shared" si="5"/>
        <v>250000</v>
      </c>
    </row>
    <row r="47" spans="1:8" ht="12">
      <c r="A47" s="43">
        <f t="shared" si="0"/>
        <v>28</v>
      </c>
      <c r="B47" s="44">
        <f t="shared" si="1"/>
        <v>40664</v>
      </c>
      <c r="C47" s="45">
        <f t="shared" si="2"/>
        <v>1250</v>
      </c>
      <c r="D47" s="26"/>
      <c r="E47" s="26"/>
      <c r="F47" s="45">
        <f t="shared" si="3"/>
        <v>1250</v>
      </c>
      <c r="G47" s="45">
        <f t="shared" si="4"/>
        <v>0</v>
      </c>
      <c r="H47" s="45">
        <f t="shared" si="5"/>
        <v>250000</v>
      </c>
    </row>
    <row r="48" spans="1:8" ht="12">
      <c r="A48" s="43">
        <f t="shared" si="0"/>
        <v>29</v>
      </c>
      <c r="B48" s="44">
        <f t="shared" si="1"/>
        <v>40695</v>
      </c>
      <c r="C48" s="45">
        <f t="shared" si="2"/>
        <v>1250</v>
      </c>
      <c r="D48" s="26"/>
      <c r="E48" s="26"/>
      <c r="F48" s="45">
        <f t="shared" si="3"/>
        <v>1250</v>
      </c>
      <c r="G48" s="45">
        <f t="shared" si="4"/>
        <v>0</v>
      </c>
      <c r="H48" s="45">
        <f t="shared" si="5"/>
        <v>250000</v>
      </c>
    </row>
    <row r="49" spans="1:8" ht="12">
      <c r="A49" s="43">
        <f t="shared" si="0"/>
        <v>30</v>
      </c>
      <c r="B49" s="44">
        <f t="shared" si="1"/>
        <v>40725</v>
      </c>
      <c r="C49" s="45">
        <f t="shared" si="2"/>
        <v>1250</v>
      </c>
      <c r="D49" s="26"/>
      <c r="E49" s="26"/>
      <c r="F49" s="45">
        <f t="shared" si="3"/>
        <v>1250</v>
      </c>
      <c r="G49" s="45">
        <f t="shared" si="4"/>
        <v>0</v>
      </c>
      <c r="H49" s="45">
        <f t="shared" si="5"/>
        <v>250000</v>
      </c>
    </row>
    <row r="50" spans="1:8" ht="12">
      <c r="A50" s="43">
        <f t="shared" si="0"/>
        <v>31</v>
      </c>
      <c r="B50" s="44">
        <f t="shared" si="1"/>
        <v>40756</v>
      </c>
      <c r="C50" s="45">
        <f t="shared" si="2"/>
        <v>1250</v>
      </c>
      <c r="D50" s="26"/>
      <c r="E50" s="26"/>
      <c r="F50" s="45">
        <f t="shared" si="3"/>
        <v>1250</v>
      </c>
      <c r="G50" s="45">
        <f t="shared" si="4"/>
        <v>0</v>
      </c>
      <c r="H50" s="45">
        <f t="shared" si="5"/>
        <v>250000</v>
      </c>
    </row>
    <row r="51" spans="1:8" ht="12">
      <c r="A51" s="43">
        <f t="shared" si="0"/>
        <v>32</v>
      </c>
      <c r="B51" s="44">
        <f t="shared" si="1"/>
        <v>40787</v>
      </c>
      <c r="C51" s="45">
        <f t="shared" si="2"/>
        <v>1250</v>
      </c>
      <c r="D51" s="26"/>
      <c r="E51" s="26"/>
      <c r="F51" s="45">
        <f t="shared" si="3"/>
        <v>1250</v>
      </c>
      <c r="G51" s="45">
        <f t="shared" si="4"/>
        <v>0</v>
      </c>
      <c r="H51" s="45">
        <f t="shared" si="5"/>
        <v>250000</v>
      </c>
    </row>
    <row r="52" spans="1:8" ht="12">
      <c r="A52" s="43">
        <f t="shared" si="0"/>
        <v>33</v>
      </c>
      <c r="B52" s="44">
        <f t="shared" si="1"/>
        <v>40817</v>
      </c>
      <c r="C52" s="45">
        <f t="shared" si="2"/>
        <v>1250</v>
      </c>
      <c r="D52" s="26"/>
      <c r="E52" s="26"/>
      <c r="F52" s="45">
        <f t="shared" si="3"/>
        <v>1250</v>
      </c>
      <c r="G52" s="45">
        <f t="shared" si="4"/>
        <v>0</v>
      </c>
      <c r="H52" s="45">
        <f t="shared" si="5"/>
        <v>250000</v>
      </c>
    </row>
    <row r="53" spans="1:8" ht="12">
      <c r="A53" s="43">
        <f t="shared" si="0"/>
        <v>34</v>
      </c>
      <c r="B53" s="44">
        <f t="shared" si="1"/>
        <v>40848</v>
      </c>
      <c r="C53" s="45">
        <f t="shared" si="2"/>
        <v>1250</v>
      </c>
      <c r="D53" s="26"/>
      <c r="E53" s="26"/>
      <c r="F53" s="45">
        <f t="shared" si="3"/>
        <v>1250</v>
      </c>
      <c r="G53" s="45">
        <f t="shared" si="4"/>
        <v>0</v>
      </c>
      <c r="H53" s="45">
        <f t="shared" si="5"/>
        <v>250000</v>
      </c>
    </row>
    <row r="54" spans="1:8" ht="12">
      <c r="A54" s="43">
        <f t="shared" si="0"/>
        <v>35</v>
      </c>
      <c r="B54" s="44">
        <f t="shared" si="1"/>
        <v>40878</v>
      </c>
      <c r="C54" s="45">
        <f t="shared" si="2"/>
        <v>1250</v>
      </c>
      <c r="D54" s="26"/>
      <c r="E54" s="26"/>
      <c r="F54" s="45">
        <f t="shared" si="3"/>
        <v>1250</v>
      </c>
      <c r="G54" s="45">
        <f t="shared" si="4"/>
        <v>0</v>
      </c>
      <c r="H54" s="45">
        <f t="shared" si="5"/>
        <v>250000</v>
      </c>
    </row>
    <row r="55" spans="1:8" ht="12">
      <c r="A55" s="43">
        <f t="shared" si="0"/>
        <v>36</v>
      </c>
      <c r="B55" s="44">
        <f t="shared" si="1"/>
        <v>40909</v>
      </c>
      <c r="C55" s="45">
        <f t="shared" si="2"/>
        <v>1250</v>
      </c>
      <c r="D55" s="26"/>
      <c r="E55" s="26"/>
      <c r="F55" s="45">
        <f t="shared" si="3"/>
        <v>1250</v>
      </c>
      <c r="G55" s="45">
        <f t="shared" si="4"/>
        <v>0</v>
      </c>
      <c r="H55" s="45">
        <f t="shared" si="5"/>
        <v>250000</v>
      </c>
    </row>
    <row r="56" spans="1:8" ht="12">
      <c r="A56" s="43">
        <f t="shared" si="0"/>
        <v>37</v>
      </c>
      <c r="B56" s="44">
        <f t="shared" si="1"/>
        <v>40940</v>
      </c>
      <c r="C56" s="45">
        <f t="shared" si="2"/>
        <v>1250</v>
      </c>
      <c r="D56" s="26"/>
      <c r="E56" s="26"/>
      <c r="F56" s="45">
        <f t="shared" si="3"/>
        <v>1250</v>
      </c>
      <c r="G56" s="45">
        <f t="shared" si="4"/>
        <v>0</v>
      </c>
      <c r="H56" s="45">
        <f t="shared" si="5"/>
        <v>250000</v>
      </c>
    </row>
    <row r="57" spans="1:8" ht="12">
      <c r="A57" s="43">
        <f t="shared" si="0"/>
        <v>38</v>
      </c>
      <c r="B57" s="44">
        <f t="shared" si="1"/>
        <v>40969</v>
      </c>
      <c r="C57" s="45">
        <f t="shared" si="2"/>
        <v>1250</v>
      </c>
      <c r="D57" s="26"/>
      <c r="E57" s="26"/>
      <c r="F57" s="45">
        <f t="shared" si="3"/>
        <v>1250</v>
      </c>
      <c r="G57" s="45">
        <f t="shared" si="4"/>
        <v>0</v>
      </c>
      <c r="H57" s="45">
        <f t="shared" si="5"/>
        <v>250000</v>
      </c>
    </row>
    <row r="58" spans="1:8" ht="12">
      <c r="A58" s="43">
        <f t="shared" si="0"/>
        <v>39</v>
      </c>
      <c r="B58" s="44">
        <f t="shared" si="1"/>
        <v>41000</v>
      </c>
      <c r="C58" s="45">
        <f t="shared" si="2"/>
        <v>1250</v>
      </c>
      <c r="D58" s="26"/>
      <c r="E58" s="26"/>
      <c r="F58" s="45">
        <f t="shared" si="3"/>
        <v>1250</v>
      </c>
      <c r="G58" s="45">
        <f t="shared" si="4"/>
        <v>0</v>
      </c>
      <c r="H58" s="45">
        <f t="shared" si="5"/>
        <v>250000</v>
      </c>
    </row>
    <row r="59" spans="1:8" ht="12">
      <c r="A59" s="43">
        <f t="shared" si="0"/>
        <v>40</v>
      </c>
      <c r="B59" s="44">
        <f t="shared" si="1"/>
        <v>41030</v>
      </c>
      <c r="C59" s="45">
        <f t="shared" si="2"/>
        <v>1250</v>
      </c>
      <c r="D59" s="26"/>
      <c r="E59" s="26"/>
      <c r="F59" s="45">
        <f t="shared" si="3"/>
        <v>1250</v>
      </c>
      <c r="G59" s="45">
        <f t="shared" si="4"/>
        <v>0</v>
      </c>
      <c r="H59" s="45">
        <f t="shared" si="5"/>
        <v>250000</v>
      </c>
    </row>
    <row r="60" spans="1:8" ht="12">
      <c r="A60" s="43">
        <f t="shared" si="0"/>
        <v>41</v>
      </c>
      <c r="B60" s="44">
        <f t="shared" si="1"/>
        <v>41061</v>
      </c>
      <c r="C60" s="45">
        <f t="shared" si="2"/>
        <v>1250</v>
      </c>
      <c r="D60" s="26"/>
      <c r="E60" s="26"/>
      <c r="F60" s="45">
        <f t="shared" si="3"/>
        <v>1250</v>
      </c>
      <c r="G60" s="45">
        <f t="shared" si="4"/>
        <v>0</v>
      </c>
      <c r="H60" s="45">
        <f t="shared" si="5"/>
        <v>250000</v>
      </c>
    </row>
    <row r="61" spans="1:8" ht="12">
      <c r="A61" s="43">
        <f t="shared" si="0"/>
        <v>42</v>
      </c>
      <c r="B61" s="44">
        <f t="shared" si="1"/>
        <v>41091</v>
      </c>
      <c r="C61" s="45">
        <f t="shared" si="2"/>
        <v>1250</v>
      </c>
      <c r="D61" s="26"/>
      <c r="E61" s="26"/>
      <c r="F61" s="45">
        <f t="shared" si="3"/>
        <v>1250</v>
      </c>
      <c r="G61" s="45">
        <f t="shared" si="4"/>
        <v>0</v>
      </c>
      <c r="H61" s="45">
        <f t="shared" si="5"/>
        <v>250000</v>
      </c>
    </row>
    <row r="62" spans="1:8" ht="12">
      <c r="A62" s="43">
        <f t="shared" si="0"/>
        <v>43</v>
      </c>
      <c r="B62" s="44">
        <f t="shared" si="1"/>
        <v>41122</v>
      </c>
      <c r="C62" s="45">
        <f t="shared" si="2"/>
        <v>1250</v>
      </c>
      <c r="D62" s="26"/>
      <c r="E62" s="26"/>
      <c r="F62" s="45">
        <f t="shared" si="3"/>
        <v>1250</v>
      </c>
      <c r="G62" s="45">
        <f t="shared" si="4"/>
        <v>0</v>
      </c>
      <c r="H62" s="45">
        <f t="shared" si="5"/>
        <v>250000</v>
      </c>
    </row>
    <row r="63" spans="1:8" ht="12">
      <c r="A63" s="43">
        <f t="shared" si="0"/>
        <v>44</v>
      </c>
      <c r="B63" s="44">
        <f t="shared" si="1"/>
        <v>41153</v>
      </c>
      <c r="C63" s="45">
        <f t="shared" si="2"/>
        <v>1250</v>
      </c>
      <c r="D63" s="26"/>
      <c r="E63" s="26"/>
      <c r="F63" s="45">
        <f t="shared" si="3"/>
        <v>1250</v>
      </c>
      <c r="G63" s="45">
        <f t="shared" si="4"/>
        <v>0</v>
      </c>
      <c r="H63" s="45">
        <f t="shared" si="5"/>
        <v>250000</v>
      </c>
    </row>
    <row r="64" spans="1:8" ht="12">
      <c r="A64" s="43">
        <f t="shared" si="0"/>
        <v>45</v>
      </c>
      <c r="B64" s="44">
        <f t="shared" si="1"/>
        <v>41183</v>
      </c>
      <c r="C64" s="45">
        <f t="shared" si="2"/>
        <v>1250</v>
      </c>
      <c r="D64" s="26"/>
      <c r="E64" s="26"/>
      <c r="F64" s="45">
        <f t="shared" si="3"/>
        <v>1250</v>
      </c>
      <c r="G64" s="45">
        <f t="shared" si="4"/>
        <v>0</v>
      </c>
      <c r="H64" s="45">
        <f t="shared" si="5"/>
        <v>250000</v>
      </c>
    </row>
    <row r="65" spans="1:8" ht="12">
      <c r="A65" s="43">
        <f t="shared" si="0"/>
        <v>46</v>
      </c>
      <c r="B65" s="44">
        <f t="shared" si="1"/>
        <v>41214</v>
      </c>
      <c r="C65" s="45">
        <f t="shared" si="2"/>
        <v>1250</v>
      </c>
      <c r="D65" s="26"/>
      <c r="E65" s="26"/>
      <c r="F65" s="45">
        <f t="shared" si="3"/>
        <v>1250</v>
      </c>
      <c r="G65" s="45">
        <f t="shared" si="4"/>
        <v>0</v>
      </c>
      <c r="H65" s="45">
        <f t="shared" si="5"/>
        <v>250000</v>
      </c>
    </row>
    <row r="66" spans="1:8" ht="12">
      <c r="A66" s="43">
        <f t="shared" si="0"/>
        <v>47</v>
      </c>
      <c r="B66" s="44">
        <f t="shared" si="1"/>
        <v>41244</v>
      </c>
      <c r="C66" s="45">
        <f t="shared" si="2"/>
        <v>1250</v>
      </c>
      <c r="D66" s="26"/>
      <c r="E66" s="26"/>
      <c r="F66" s="45">
        <f t="shared" si="3"/>
        <v>1250</v>
      </c>
      <c r="G66" s="45">
        <f t="shared" si="4"/>
        <v>0</v>
      </c>
      <c r="H66" s="45">
        <f t="shared" si="5"/>
        <v>250000</v>
      </c>
    </row>
    <row r="67" spans="1:8" ht="12">
      <c r="A67" s="43">
        <f t="shared" si="0"/>
        <v>48</v>
      </c>
      <c r="B67" s="44">
        <f t="shared" si="1"/>
        <v>41275</v>
      </c>
      <c r="C67" s="45">
        <f t="shared" si="2"/>
        <v>1250</v>
      </c>
      <c r="D67" s="26"/>
      <c r="E67" s="26"/>
      <c r="F67" s="45">
        <f t="shared" si="3"/>
        <v>1250</v>
      </c>
      <c r="G67" s="45">
        <f t="shared" si="4"/>
        <v>0</v>
      </c>
      <c r="H67" s="45">
        <f t="shared" si="5"/>
        <v>250000</v>
      </c>
    </row>
    <row r="68" spans="1:8" ht="12">
      <c r="A68" s="43">
        <f t="shared" si="0"/>
        <v>49</v>
      </c>
      <c r="B68" s="44">
        <f t="shared" si="1"/>
        <v>41306</v>
      </c>
      <c r="C68" s="45">
        <f t="shared" si="2"/>
        <v>1250</v>
      </c>
      <c r="D68" s="26"/>
      <c r="E68" s="26"/>
      <c r="F68" s="45">
        <f t="shared" si="3"/>
        <v>1250</v>
      </c>
      <c r="G68" s="45">
        <f t="shared" si="4"/>
        <v>0</v>
      </c>
      <c r="H68" s="45">
        <f t="shared" si="5"/>
        <v>250000</v>
      </c>
    </row>
    <row r="69" spans="1:8" ht="12">
      <c r="A69" s="43">
        <f t="shared" si="0"/>
        <v>50</v>
      </c>
      <c r="B69" s="44">
        <f t="shared" si="1"/>
        <v>41334</v>
      </c>
      <c r="C69" s="45">
        <f t="shared" si="2"/>
        <v>1250</v>
      </c>
      <c r="D69" s="26"/>
      <c r="E69" s="26"/>
      <c r="F69" s="45">
        <f t="shared" si="3"/>
        <v>1250</v>
      </c>
      <c r="G69" s="45">
        <f t="shared" si="4"/>
        <v>0</v>
      </c>
      <c r="H69" s="45">
        <f t="shared" si="5"/>
        <v>250000</v>
      </c>
    </row>
    <row r="70" spans="1:8" ht="12">
      <c r="A70" s="43">
        <f t="shared" si="0"/>
        <v>51</v>
      </c>
      <c r="B70" s="44">
        <f t="shared" si="1"/>
        <v>41365</v>
      </c>
      <c r="C70" s="45">
        <f t="shared" si="2"/>
        <v>1250</v>
      </c>
      <c r="D70" s="26"/>
      <c r="E70" s="26"/>
      <c r="F70" s="45">
        <f t="shared" si="3"/>
        <v>1250</v>
      </c>
      <c r="G70" s="45">
        <f t="shared" si="4"/>
        <v>0</v>
      </c>
      <c r="H70" s="45">
        <f t="shared" si="5"/>
        <v>250000</v>
      </c>
    </row>
    <row r="71" spans="1:8" ht="12">
      <c r="A71" s="43">
        <f t="shared" si="0"/>
        <v>52</v>
      </c>
      <c r="B71" s="44">
        <f t="shared" si="1"/>
        <v>41395</v>
      </c>
      <c r="C71" s="45">
        <f t="shared" si="2"/>
        <v>1250</v>
      </c>
      <c r="D71" s="26"/>
      <c r="E71" s="26"/>
      <c r="F71" s="45">
        <f t="shared" si="3"/>
        <v>1250</v>
      </c>
      <c r="G71" s="45">
        <f t="shared" si="4"/>
        <v>0</v>
      </c>
      <c r="H71" s="45">
        <f t="shared" si="5"/>
        <v>250000</v>
      </c>
    </row>
    <row r="72" spans="1:8" ht="12">
      <c r="A72" s="43">
        <f t="shared" si="0"/>
        <v>53</v>
      </c>
      <c r="B72" s="44">
        <f t="shared" si="1"/>
        <v>41426</v>
      </c>
      <c r="C72" s="45">
        <f t="shared" si="2"/>
        <v>1250</v>
      </c>
      <c r="D72" s="26"/>
      <c r="E72" s="26"/>
      <c r="F72" s="45">
        <f t="shared" si="3"/>
        <v>1250</v>
      </c>
      <c r="G72" s="45">
        <f t="shared" si="4"/>
        <v>0</v>
      </c>
      <c r="H72" s="45">
        <f t="shared" si="5"/>
        <v>250000</v>
      </c>
    </row>
    <row r="73" spans="1:8" ht="12">
      <c r="A73" s="43">
        <f t="shared" si="0"/>
        <v>54</v>
      </c>
      <c r="B73" s="44">
        <f t="shared" si="1"/>
        <v>41456</v>
      </c>
      <c r="C73" s="45">
        <f t="shared" si="2"/>
        <v>1250</v>
      </c>
      <c r="D73" s="26"/>
      <c r="E73" s="26"/>
      <c r="F73" s="45">
        <f t="shared" si="3"/>
        <v>1250</v>
      </c>
      <c r="G73" s="45">
        <f t="shared" si="4"/>
        <v>0</v>
      </c>
      <c r="H73" s="45">
        <f t="shared" si="5"/>
        <v>250000</v>
      </c>
    </row>
    <row r="74" spans="1:8" ht="12">
      <c r="A74" s="43">
        <f t="shared" si="0"/>
        <v>55</v>
      </c>
      <c r="B74" s="44">
        <f t="shared" si="1"/>
        <v>41487</v>
      </c>
      <c r="C74" s="45">
        <f t="shared" si="2"/>
        <v>1250</v>
      </c>
      <c r="D74" s="26"/>
      <c r="E74" s="26"/>
      <c r="F74" s="45">
        <f t="shared" si="3"/>
        <v>1250</v>
      </c>
      <c r="G74" s="45">
        <f t="shared" si="4"/>
        <v>0</v>
      </c>
      <c r="H74" s="45">
        <f t="shared" si="5"/>
        <v>250000</v>
      </c>
    </row>
    <row r="75" spans="1:8" ht="12">
      <c r="A75" s="43">
        <f t="shared" si="0"/>
        <v>56</v>
      </c>
      <c r="B75" s="44">
        <f t="shared" si="1"/>
        <v>41518</v>
      </c>
      <c r="C75" s="45">
        <f t="shared" si="2"/>
        <v>1250</v>
      </c>
      <c r="D75" s="26"/>
      <c r="E75" s="26"/>
      <c r="F75" s="45">
        <f t="shared" si="3"/>
        <v>1250</v>
      </c>
      <c r="G75" s="45">
        <f t="shared" si="4"/>
        <v>0</v>
      </c>
      <c r="H75" s="45">
        <f t="shared" si="5"/>
        <v>250000</v>
      </c>
    </row>
    <row r="76" spans="1:8" ht="12">
      <c r="A76" s="43">
        <f t="shared" si="0"/>
        <v>57</v>
      </c>
      <c r="B76" s="44">
        <f t="shared" si="1"/>
        <v>41548</v>
      </c>
      <c r="C76" s="45">
        <f t="shared" si="2"/>
        <v>1250</v>
      </c>
      <c r="D76" s="26"/>
      <c r="E76" s="26"/>
      <c r="F76" s="45">
        <f t="shared" si="3"/>
        <v>1250</v>
      </c>
      <c r="G76" s="45">
        <f t="shared" si="4"/>
        <v>0</v>
      </c>
      <c r="H76" s="45">
        <f t="shared" si="5"/>
        <v>250000</v>
      </c>
    </row>
    <row r="77" spans="1:8" ht="12">
      <c r="A77" s="43">
        <f t="shared" si="0"/>
        <v>58</v>
      </c>
      <c r="B77" s="44">
        <f t="shared" si="1"/>
        <v>41579</v>
      </c>
      <c r="C77" s="45">
        <f t="shared" si="2"/>
        <v>1250</v>
      </c>
      <c r="D77" s="26"/>
      <c r="E77" s="26"/>
      <c r="F77" s="45">
        <f t="shared" si="3"/>
        <v>1250</v>
      </c>
      <c r="G77" s="45">
        <f t="shared" si="4"/>
        <v>0</v>
      </c>
      <c r="H77" s="45">
        <f t="shared" si="5"/>
        <v>250000</v>
      </c>
    </row>
    <row r="78" spans="1:8" ht="12">
      <c r="A78" s="43">
        <f t="shared" si="0"/>
        <v>59</v>
      </c>
      <c r="B78" s="44">
        <f t="shared" si="1"/>
        <v>41609</v>
      </c>
      <c r="C78" s="45">
        <f t="shared" si="2"/>
        <v>1250</v>
      </c>
      <c r="D78" s="26"/>
      <c r="E78" s="26"/>
      <c r="F78" s="45">
        <f t="shared" si="3"/>
        <v>1250</v>
      </c>
      <c r="G78" s="45">
        <f t="shared" si="4"/>
        <v>0</v>
      </c>
      <c r="H78" s="45">
        <f t="shared" si="5"/>
        <v>250000</v>
      </c>
    </row>
    <row r="79" spans="1:8" ht="12">
      <c r="A79" s="43">
        <f t="shared" si="0"/>
        <v>60</v>
      </c>
      <c r="B79" s="44">
        <f t="shared" si="1"/>
        <v>41640</v>
      </c>
      <c r="C79" s="45">
        <f t="shared" si="2"/>
        <v>1250</v>
      </c>
      <c r="D79" s="26"/>
      <c r="E79" s="26"/>
      <c r="F79" s="45">
        <f t="shared" si="3"/>
        <v>1250</v>
      </c>
      <c r="G79" s="45">
        <f t="shared" si="4"/>
        <v>0</v>
      </c>
      <c r="H79" s="45">
        <f t="shared" si="5"/>
        <v>250000</v>
      </c>
    </row>
    <row r="80" spans="1:8" ht="12">
      <c r="A80" s="43">
        <f t="shared" si="0"/>
        <v>61</v>
      </c>
      <c r="B80" s="44">
        <f t="shared" si="1"/>
        <v>41671</v>
      </c>
      <c r="C80" s="45">
        <f t="shared" si="2"/>
        <v>1610.75</v>
      </c>
      <c r="D80" s="26"/>
      <c r="E80" s="26"/>
      <c r="F80" s="45">
        <f t="shared" si="3"/>
        <v>1250</v>
      </c>
      <c r="G80" s="45">
        <f t="shared" si="4"/>
        <v>360.75</v>
      </c>
      <c r="H80" s="45">
        <f t="shared" si="5"/>
        <v>249639.25</v>
      </c>
    </row>
    <row r="81" spans="1:8" ht="12">
      <c r="A81" s="43">
        <f t="shared" si="0"/>
        <v>62</v>
      </c>
      <c r="B81" s="44">
        <f t="shared" si="1"/>
        <v>41699</v>
      </c>
      <c r="C81" s="45">
        <f t="shared" si="2"/>
        <v>1610.75</v>
      </c>
      <c r="D81" s="26"/>
      <c r="E81" s="26"/>
      <c r="F81" s="45">
        <f t="shared" si="3"/>
        <v>1248.2</v>
      </c>
      <c r="G81" s="45">
        <f t="shared" si="4"/>
        <v>362.54999999999995</v>
      </c>
      <c r="H81" s="45">
        <f t="shared" si="5"/>
        <v>249276.7</v>
      </c>
    </row>
    <row r="82" spans="1:8" ht="12">
      <c r="A82" s="43">
        <f t="shared" si="0"/>
        <v>63</v>
      </c>
      <c r="B82" s="44">
        <f t="shared" si="1"/>
        <v>41730</v>
      </c>
      <c r="C82" s="45">
        <f t="shared" si="2"/>
        <v>1610.75</v>
      </c>
      <c r="D82" s="26"/>
      <c r="E82" s="26"/>
      <c r="F82" s="45">
        <f t="shared" si="3"/>
        <v>1246.38</v>
      </c>
      <c r="G82" s="45">
        <f t="shared" si="4"/>
        <v>364.3699999999999</v>
      </c>
      <c r="H82" s="45">
        <f t="shared" si="5"/>
        <v>248912.33000000002</v>
      </c>
    </row>
    <row r="83" spans="1:8" ht="12">
      <c r="A83" s="43">
        <f t="shared" si="0"/>
        <v>64</v>
      </c>
      <c r="B83" s="44">
        <f t="shared" si="1"/>
        <v>41760</v>
      </c>
      <c r="C83" s="45">
        <f t="shared" si="2"/>
        <v>1610.75</v>
      </c>
      <c r="D83" s="26"/>
      <c r="E83" s="26"/>
      <c r="F83" s="45">
        <f t="shared" si="3"/>
        <v>1244.56</v>
      </c>
      <c r="G83" s="45">
        <f t="shared" si="4"/>
        <v>366.19000000000005</v>
      </c>
      <c r="H83" s="45">
        <f t="shared" si="5"/>
        <v>248546.14</v>
      </c>
    </row>
    <row r="84" spans="1:8" ht="12">
      <c r="A84" s="43">
        <f aca="true" t="shared" si="6" ref="A84:A147">IF(H83="","",IF(roundOpt,IF(OR(A83&gt;=nper,ROUND(H83,2)&lt;=0),"",A83+1),IF(OR(A83&gt;=nper,H83&lt;=0),"",A83+1)))</f>
        <v>65</v>
      </c>
      <c r="B84" s="44">
        <f aca="true" t="shared" si="7" ref="B84:B147">IF(A84="","",IF(periods_per_year=26,IF(A84=1,fpdate,B83+14),IF(periods_per_year=52,IF(A84=1,fpdate,B83+7),DATE(YEAR(fpdate),MONTH(fpdate)+(A84-1)*months_per_period,IF(periods_per_year=24,IF((1-MOD(A84,2))=1,DAY(fpdate)+14,DAY(fpdate)),DAY(fpdate))))))</f>
        <v>41791</v>
      </c>
      <c r="C84" s="45">
        <f aca="true" t="shared" si="8" ref="C84:C147">IF(A84="","",IF(A84&lt;=$D$12*periods_per_year,F84,IF(roundOpt,IF(OR(A84=nper,payment&gt;ROUND((1+rate)*H83,2)),ROUND((1+rate)*H83,2),payment),IF(OR(A84=nper,payment&gt;(1+rate)*H83),(1+rate)*H83,payment))))</f>
        <v>1610.75</v>
      </c>
      <c r="D84" s="26"/>
      <c r="E84" s="26"/>
      <c r="F84" s="45">
        <f aca="true" t="shared" si="9" ref="F84:F147">IF(A84="","",IF(AND(A84=1,pmtType=1),0,IF(roundOpt,ROUND(rate*H83,2),rate*H83)))</f>
        <v>1242.73</v>
      </c>
      <c r="G84" s="45">
        <f t="shared" si="4"/>
        <v>368.02</v>
      </c>
      <c r="H84" s="45">
        <f t="shared" si="5"/>
        <v>248178.12000000002</v>
      </c>
    </row>
    <row r="85" spans="1:8" ht="12">
      <c r="A85" s="43">
        <f t="shared" si="6"/>
        <v>66</v>
      </c>
      <c r="B85" s="44">
        <f t="shared" si="7"/>
        <v>41821</v>
      </c>
      <c r="C85" s="45">
        <f t="shared" si="8"/>
        <v>1610.75</v>
      </c>
      <c r="D85" s="26"/>
      <c r="E85" s="26"/>
      <c r="F85" s="45">
        <f t="shared" si="9"/>
        <v>1240.89</v>
      </c>
      <c r="G85" s="45">
        <f aca="true" t="shared" si="10" ref="G85:G148">IF(A85="","",C85-F85+D85)</f>
        <v>369.8599999999999</v>
      </c>
      <c r="H85" s="45">
        <f aca="true" t="shared" si="11" ref="H85:H148">IF(A85="","",H84-G85)</f>
        <v>247808.26000000004</v>
      </c>
    </row>
    <row r="86" spans="1:8" ht="12">
      <c r="A86" s="43">
        <f t="shared" si="6"/>
        <v>67</v>
      </c>
      <c r="B86" s="44">
        <f t="shared" si="7"/>
        <v>41852</v>
      </c>
      <c r="C86" s="45">
        <f t="shared" si="8"/>
        <v>1610.75</v>
      </c>
      <c r="D86" s="26"/>
      <c r="E86" s="26"/>
      <c r="F86" s="45">
        <f t="shared" si="9"/>
        <v>1239.04</v>
      </c>
      <c r="G86" s="45">
        <f t="shared" si="10"/>
        <v>371.71000000000004</v>
      </c>
      <c r="H86" s="45">
        <f t="shared" si="11"/>
        <v>247436.55000000005</v>
      </c>
    </row>
    <row r="87" spans="1:8" ht="12">
      <c r="A87" s="43">
        <f t="shared" si="6"/>
        <v>68</v>
      </c>
      <c r="B87" s="44">
        <f t="shared" si="7"/>
        <v>41883</v>
      </c>
      <c r="C87" s="45">
        <f t="shared" si="8"/>
        <v>1610.75</v>
      </c>
      <c r="D87" s="26"/>
      <c r="E87" s="26"/>
      <c r="F87" s="45">
        <f t="shared" si="9"/>
        <v>1237.18</v>
      </c>
      <c r="G87" s="45">
        <f t="shared" si="10"/>
        <v>373.56999999999994</v>
      </c>
      <c r="H87" s="45">
        <f t="shared" si="11"/>
        <v>247062.98000000004</v>
      </c>
    </row>
    <row r="88" spans="1:8" ht="12">
      <c r="A88" s="43">
        <f t="shared" si="6"/>
        <v>69</v>
      </c>
      <c r="B88" s="44">
        <f t="shared" si="7"/>
        <v>41913</v>
      </c>
      <c r="C88" s="45">
        <f t="shared" si="8"/>
        <v>1610.75</v>
      </c>
      <c r="D88" s="26"/>
      <c r="E88" s="26"/>
      <c r="F88" s="45">
        <f t="shared" si="9"/>
        <v>1235.31</v>
      </c>
      <c r="G88" s="45">
        <f t="shared" si="10"/>
        <v>375.44000000000005</v>
      </c>
      <c r="H88" s="45">
        <f t="shared" si="11"/>
        <v>246687.54000000004</v>
      </c>
    </row>
    <row r="89" spans="1:8" ht="12">
      <c r="A89" s="43">
        <f t="shared" si="6"/>
        <v>70</v>
      </c>
      <c r="B89" s="44">
        <f t="shared" si="7"/>
        <v>41944</v>
      </c>
      <c r="C89" s="45">
        <f t="shared" si="8"/>
        <v>1610.75</v>
      </c>
      <c r="D89" s="26"/>
      <c r="E89" s="26"/>
      <c r="F89" s="45">
        <f t="shared" si="9"/>
        <v>1233.44</v>
      </c>
      <c r="G89" s="45">
        <f t="shared" si="10"/>
        <v>377.30999999999995</v>
      </c>
      <c r="H89" s="45">
        <f t="shared" si="11"/>
        <v>246310.23000000004</v>
      </c>
    </row>
    <row r="90" spans="1:8" ht="12">
      <c r="A90" s="43">
        <f t="shared" si="6"/>
        <v>71</v>
      </c>
      <c r="B90" s="44">
        <f t="shared" si="7"/>
        <v>41974</v>
      </c>
      <c r="C90" s="45">
        <f t="shared" si="8"/>
        <v>1610.75</v>
      </c>
      <c r="D90" s="26"/>
      <c r="E90" s="26"/>
      <c r="F90" s="45">
        <f t="shared" si="9"/>
        <v>1231.55</v>
      </c>
      <c r="G90" s="45">
        <f t="shared" si="10"/>
        <v>379.20000000000005</v>
      </c>
      <c r="H90" s="45">
        <f t="shared" si="11"/>
        <v>245931.03000000003</v>
      </c>
    </row>
    <row r="91" spans="1:8" ht="12">
      <c r="A91" s="43">
        <f t="shared" si="6"/>
        <v>72</v>
      </c>
      <c r="B91" s="44">
        <f t="shared" si="7"/>
        <v>42005</v>
      </c>
      <c r="C91" s="45">
        <f t="shared" si="8"/>
        <v>1610.75</v>
      </c>
      <c r="D91" s="26"/>
      <c r="E91" s="26"/>
      <c r="F91" s="45">
        <f t="shared" si="9"/>
        <v>1229.66</v>
      </c>
      <c r="G91" s="45">
        <f t="shared" si="10"/>
        <v>381.0899999999999</v>
      </c>
      <c r="H91" s="45">
        <f t="shared" si="11"/>
        <v>245549.94000000003</v>
      </c>
    </row>
    <row r="92" spans="1:8" ht="12">
      <c r="A92" s="43">
        <f t="shared" si="6"/>
        <v>73</v>
      </c>
      <c r="B92" s="44">
        <f t="shared" si="7"/>
        <v>42036</v>
      </c>
      <c r="C92" s="45">
        <f t="shared" si="8"/>
        <v>1610.75</v>
      </c>
      <c r="D92" s="26"/>
      <c r="E92" s="26"/>
      <c r="F92" s="45">
        <f t="shared" si="9"/>
        <v>1227.75</v>
      </c>
      <c r="G92" s="45">
        <f t="shared" si="10"/>
        <v>383</v>
      </c>
      <c r="H92" s="45">
        <f t="shared" si="11"/>
        <v>245166.94000000003</v>
      </c>
    </row>
    <row r="93" spans="1:8" ht="12">
      <c r="A93" s="43">
        <f t="shared" si="6"/>
        <v>74</v>
      </c>
      <c r="B93" s="44">
        <f t="shared" si="7"/>
        <v>42064</v>
      </c>
      <c r="C93" s="45">
        <f t="shared" si="8"/>
        <v>1610.75</v>
      </c>
      <c r="D93" s="26"/>
      <c r="E93" s="26"/>
      <c r="F93" s="45">
        <f t="shared" si="9"/>
        <v>1225.83</v>
      </c>
      <c r="G93" s="45">
        <f t="shared" si="10"/>
        <v>384.9200000000001</v>
      </c>
      <c r="H93" s="45">
        <f t="shared" si="11"/>
        <v>244782.02000000002</v>
      </c>
    </row>
    <row r="94" spans="1:8" ht="12">
      <c r="A94" s="43">
        <f t="shared" si="6"/>
        <v>75</v>
      </c>
      <c r="B94" s="44">
        <f t="shared" si="7"/>
        <v>42095</v>
      </c>
      <c r="C94" s="45">
        <f t="shared" si="8"/>
        <v>1610.75</v>
      </c>
      <c r="D94" s="26"/>
      <c r="E94" s="26"/>
      <c r="F94" s="45">
        <f t="shared" si="9"/>
        <v>1223.91</v>
      </c>
      <c r="G94" s="45">
        <f t="shared" si="10"/>
        <v>386.8399999999999</v>
      </c>
      <c r="H94" s="45">
        <f t="shared" si="11"/>
        <v>244395.18000000002</v>
      </c>
    </row>
    <row r="95" spans="1:8" ht="12">
      <c r="A95" s="43">
        <f t="shared" si="6"/>
        <v>76</v>
      </c>
      <c r="B95" s="44">
        <f t="shared" si="7"/>
        <v>42125</v>
      </c>
      <c r="C95" s="45">
        <f t="shared" si="8"/>
        <v>1610.75</v>
      </c>
      <c r="D95" s="26"/>
      <c r="E95" s="26"/>
      <c r="F95" s="45">
        <f t="shared" si="9"/>
        <v>1221.98</v>
      </c>
      <c r="G95" s="45">
        <f t="shared" si="10"/>
        <v>388.77</v>
      </c>
      <c r="H95" s="45">
        <f t="shared" si="11"/>
        <v>244006.41000000003</v>
      </c>
    </row>
    <row r="96" spans="1:8" ht="12">
      <c r="A96" s="43">
        <f t="shared" si="6"/>
        <v>77</v>
      </c>
      <c r="B96" s="44">
        <f t="shared" si="7"/>
        <v>42156</v>
      </c>
      <c r="C96" s="45">
        <f t="shared" si="8"/>
        <v>1610.75</v>
      </c>
      <c r="D96" s="26"/>
      <c r="E96" s="26"/>
      <c r="F96" s="45">
        <f t="shared" si="9"/>
        <v>1220.03</v>
      </c>
      <c r="G96" s="45">
        <f t="shared" si="10"/>
        <v>390.72</v>
      </c>
      <c r="H96" s="45">
        <f t="shared" si="11"/>
        <v>243615.69000000003</v>
      </c>
    </row>
    <row r="97" spans="1:8" ht="12">
      <c r="A97" s="43">
        <f t="shared" si="6"/>
        <v>78</v>
      </c>
      <c r="B97" s="44">
        <f t="shared" si="7"/>
        <v>42186</v>
      </c>
      <c r="C97" s="45">
        <f t="shared" si="8"/>
        <v>1610.75</v>
      </c>
      <c r="D97" s="26"/>
      <c r="E97" s="26"/>
      <c r="F97" s="45">
        <f t="shared" si="9"/>
        <v>1218.08</v>
      </c>
      <c r="G97" s="45">
        <f t="shared" si="10"/>
        <v>392.6700000000001</v>
      </c>
      <c r="H97" s="45">
        <f t="shared" si="11"/>
        <v>243223.02000000002</v>
      </c>
    </row>
    <row r="98" spans="1:8" ht="12">
      <c r="A98" s="43">
        <f t="shared" si="6"/>
        <v>79</v>
      </c>
      <c r="B98" s="44">
        <f t="shared" si="7"/>
        <v>42217</v>
      </c>
      <c r="C98" s="45">
        <f t="shared" si="8"/>
        <v>1610.75</v>
      </c>
      <c r="D98" s="26"/>
      <c r="E98" s="26"/>
      <c r="F98" s="45">
        <f t="shared" si="9"/>
        <v>1216.12</v>
      </c>
      <c r="G98" s="45">
        <f t="shared" si="10"/>
        <v>394.6300000000001</v>
      </c>
      <c r="H98" s="45">
        <f t="shared" si="11"/>
        <v>242828.39</v>
      </c>
    </row>
    <row r="99" spans="1:8" ht="12">
      <c r="A99" s="43">
        <f t="shared" si="6"/>
        <v>80</v>
      </c>
      <c r="B99" s="44">
        <f t="shared" si="7"/>
        <v>42248</v>
      </c>
      <c r="C99" s="45">
        <f t="shared" si="8"/>
        <v>1610.75</v>
      </c>
      <c r="D99" s="26"/>
      <c r="E99" s="26"/>
      <c r="F99" s="45">
        <f t="shared" si="9"/>
        <v>1214.14</v>
      </c>
      <c r="G99" s="45">
        <f t="shared" si="10"/>
        <v>396.6099999999999</v>
      </c>
      <c r="H99" s="45">
        <f t="shared" si="11"/>
        <v>242431.78000000003</v>
      </c>
    </row>
    <row r="100" spans="1:8" ht="12">
      <c r="A100" s="43">
        <f t="shared" si="6"/>
        <v>81</v>
      </c>
      <c r="B100" s="44">
        <f t="shared" si="7"/>
        <v>42278</v>
      </c>
      <c r="C100" s="45">
        <f t="shared" si="8"/>
        <v>1610.75</v>
      </c>
      <c r="D100" s="26"/>
      <c r="E100" s="26"/>
      <c r="F100" s="45">
        <f t="shared" si="9"/>
        <v>1212.16</v>
      </c>
      <c r="G100" s="45">
        <f t="shared" si="10"/>
        <v>398.5899999999999</v>
      </c>
      <c r="H100" s="45">
        <f t="shared" si="11"/>
        <v>242033.19000000003</v>
      </c>
    </row>
    <row r="101" spans="1:8" ht="12">
      <c r="A101" s="43">
        <f t="shared" si="6"/>
        <v>82</v>
      </c>
      <c r="B101" s="44">
        <f t="shared" si="7"/>
        <v>42309</v>
      </c>
      <c r="C101" s="45">
        <f t="shared" si="8"/>
        <v>1610.75</v>
      </c>
      <c r="D101" s="26"/>
      <c r="E101" s="26"/>
      <c r="F101" s="45">
        <f t="shared" si="9"/>
        <v>1210.17</v>
      </c>
      <c r="G101" s="45">
        <f t="shared" si="10"/>
        <v>400.5799999999999</v>
      </c>
      <c r="H101" s="45">
        <f t="shared" si="11"/>
        <v>241632.61000000004</v>
      </c>
    </row>
    <row r="102" spans="1:8" ht="12">
      <c r="A102" s="43">
        <f t="shared" si="6"/>
        <v>83</v>
      </c>
      <c r="B102" s="44">
        <f t="shared" si="7"/>
        <v>42339</v>
      </c>
      <c r="C102" s="45">
        <f t="shared" si="8"/>
        <v>1610.75</v>
      </c>
      <c r="D102" s="26"/>
      <c r="E102" s="26"/>
      <c r="F102" s="45">
        <f t="shared" si="9"/>
        <v>1208.16</v>
      </c>
      <c r="G102" s="45">
        <f t="shared" si="10"/>
        <v>402.5899999999999</v>
      </c>
      <c r="H102" s="45">
        <f t="shared" si="11"/>
        <v>241230.02000000005</v>
      </c>
    </row>
    <row r="103" spans="1:8" ht="12">
      <c r="A103" s="43">
        <f t="shared" si="6"/>
        <v>84</v>
      </c>
      <c r="B103" s="44">
        <f t="shared" si="7"/>
        <v>42370</v>
      </c>
      <c r="C103" s="45">
        <f t="shared" si="8"/>
        <v>1610.75</v>
      </c>
      <c r="D103" s="26"/>
      <c r="E103" s="26"/>
      <c r="F103" s="45">
        <f t="shared" si="9"/>
        <v>1206.15</v>
      </c>
      <c r="G103" s="45">
        <f t="shared" si="10"/>
        <v>404.5999999999999</v>
      </c>
      <c r="H103" s="45">
        <f t="shared" si="11"/>
        <v>240825.42000000004</v>
      </c>
    </row>
    <row r="104" spans="1:8" ht="12">
      <c r="A104" s="43">
        <f t="shared" si="6"/>
        <v>85</v>
      </c>
      <c r="B104" s="44">
        <f t="shared" si="7"/>
        <v>42401</v>
      </c>
      <c r="C104" s="45">
        <f t="shared" si="8"/>
        <v>1610.75</v>
      </c>
      <c r="D104" s="26"/>
      <c r="E104" s="26"/>
      <c r="F104" s="45">
        <f t="shared" si="9"/>
        <v>1204.13</v>
      </c>
      <c r="G104" s="45">
        <f t="shared" si="10"/>
        <v>406.6199999999999</v>
      </c>
      <c r="H104" s="45">
        <f t="shared" si="11"/>
        <v>240418.80000000005</v>
      </c>
    </row>
    <row r="105" spans="1:8" ht="12">
      <c r="A105" s="43">
        <f t="shared" si="6"/>
        <v>86</v>
      </c>
      <c r="B105" s="44">
        <f t="shared" si="7"/>
        <v>42430</v>
      </c>
      <c r="C105" s="45">
        <f t="shared" si="8"/>
        <v>1610.75</v>
      </c>
      <c r="D105" s="26"/>
      <c r="E105" s="26"/>
      <c r="F105" s="45">
        <f t="shared" si="9"/>
        <v>1202.09</v>
      </c>
      <c r="G105" s="45">
        <f t="shared" si="10"/>
        <v>408.6600000000001</v>
      </c>
      <c r="H105" s="45">
        <f t="shared" si="11"/>
        <v>240010.14000000004</v>
      </c>
    </row>
    <row r="106" spans="1:8" ht="12">
      <c r="A106" s="43">
        <f t="shared" si="6"/>
        <v>87</v>
      </c>
      <c r="B106" s="44">
        <f t="shared" si="7"/>
        <v>42461</v>
      </c>
      <c r="C106" s="45">
        <f t="shared" si="8"/>
        <v>1610.75</v>
      </c>
      <c r="D106" s="26"/>
      <c r="E106" s="26"/>
      <c r="F106" s="45">
        <f t="shared" si="9"/>
        <v>1200.05</v>
      </c>
      <c r="G106" s="45">
        <f t="shared" si="10"/>
        <v>410.70000000000005</v>
      </c>
      <c r="H106" s="45">
        <f t="shared" si="11"/>
        <v>239599.44000000003</v>
      </c>
    </row>
    <row r="107" spans="1:8" ht="12">
      <c r="A107" s="43">
        <f t="shared" si="6"/>
        <v>88</v>
      </c>
      <c r="B107" s="44">
        <f t="shared" si="7"/>
        <v>42491</v>
      </c>
      <c r="C107" s="45">
        <f t="shared" si="8"/>
        <v>1610.75</v>
      </c>
      <c r="D107" s="26"/>
      <c r="E107" s="26"/>
      <c r="F107" s="45">
        <f t="shared" si="9"/>
        <v>1198</v>
      </c>
      <c r="G107" s="45">
        <f t="shared" si="10"/>
        <v>412.75</v>
      </c>
      <c r="H107" s="45">
        <f t="shared" si="11"/>
        <v>239186.69000000003</v>
      </c>
    </row>
    <row r="108" spans="1:8" ht="12">
      <c r="A108" s="43">
        <f t="shared" si="6"/>
        <v>89</v>
      </c>
      <c r="B108" s="44">
        <f t="shared" si="7"/>
        <v>42522</v>
      </c>
      <c r="C108" s="45">
        <f t="shared" si="8"/>
        <v>1610.75</v>
      </c>
      <c r="D108" s="26"/>
      <c r="E108" s="26"/>
      <c r="F108" s="45">
        <f t="shared" si="9"/>
        <v>1195.93</v>
      </c>
      <c r="G108" s="45">
        <f t="shared" si="10"/>
        <v>414.81999999999994</v>
      </c>
      <c r="H108" s="45">
        <f t="shared" si="11"/>
        <v>238771.87000000002</v>
      </c>
    </row>
    <row r="109" spans="1:8" ht="12">
      <c r="A109" s="43">
        <f t="shared" si="6"/>
        <v>90</v>
      </c>
      <c r="B109" s="44">
        <f t="shared" si="7"/>
        <v>42552</v>
      </c>
      <c r="C109" s="45">
        <f t="shared" si="8"/>
        <v>1610.75</v>
      </c>
      <c r="D109" s="26"/>
      <c r="E109" s="26"/>
      <c r="F109" s="45">
        <f t="shared" si="9"/>
        <v>1193.86</v>
      </c>
      <c r="G109" s="45">
        <f t="shared" si="10"/>
        <v>416.8900000000001</v>
      </c>
      <c r="H109" s="45">
        <f t="shared" si="11"/>
        <v>238354.98</v>
      </c>
    </row>
    <row r="110" spans="1:8" ht="12">
      <c r="A110" s="43">
        <f t="shared" si="6"/>
        <v>91</v>
      </c>
      <c r="B110" s="44">
        <f t="shared" si="7"/>
        <v>42583</v>
      </c>
      <c r="C110" s="45">
        <f t="shared" si="8"/>
        <v>1610.75</v>
      </c>
      <c r="D110" s="26"/>
      <c r="E110" s="26"/>
      <c r="F110" s="45">
        <f t="shared" si="9"/>
        <v>1191.77</v>
      </c>
      <c r="G110" s="45">
        <f t="shared" si="10"/>
        <v>418.98</v>
      </c>
      <c r="H110" s="45">
        <f t="shared" si="11"/>
        <v>237936</v>
      </c>
    </row>
    <row r="111" spans="1:8" ht="12">
      <c r="A111" s="43">
        <f t="shared" si="6"/>
        <v>92</v>
      </c>
      <c r="B111" s="44">
        <f t="shared" si="7"/>
        <v>42614</v>
      </c>
      <c r="C111" s="45">
        <f t="shared" si="8"/>
        <v>1610.75</v>
      </c>
      <c r="D111" s="26"/>
      <c r="E111" s="26"/>
      <c r="F111" s="45">
        <f t="shared" si="9"/>
        <v>1189.68</v>
      </c>
      <c r="G111" s="45">
        <f t="shared" si="10"/>
        <v>421.06999999999994</v>
      </c>
      <c r="H111" s="45">
        <f t="shared" si="11"/>
        <v>237514.93</v>
      </c>
    </row>
    <row r="112" spans="1:8" ht="12">
      <c r="A112" s="43">
        <f t="shared" si="6"/>
        <v>93</v>
      </c>
      <c r="B112" s="44">
        <f t="shared" si="7"/>
        <v>42644</v>
      </c>
      <c r="C112" s="45">
        <f t="shared" si="8"/>
        <v>1610.75</v>
      </c>
      <c r="D112" s="26"/>
      <c r="E112" s="26"/>
      <c r="F112" s="45">
        <f t="shared" si="9"/>
        <v>1187.57</v>
      </c>
      <c r="G112" s="45">
        <f t="shared" si="10"/>
        <v>423.18000000000006</v>
      </c>
      <c r="H112" s="45">
        <f t="shared" si="11"/>
        <v>237091.75</v>
      </c>
    </row>
    <row r="113" spans="1:8" ht="12">
      <c r="A113" s="43">
        <f t="shared" si="6"/>
        <v>94</v>
      </c>
      <c r="B113" s="44">
        <f t="shared" si="7"/>
        <v>42675</v>
      </c>
      <c r="C113" s="45">
        <f t="shared" si="8"/>
        <v>1610.75</v>
      </c>
      <c r="D113" s="26"/>
      <c r="E113" s="26"/>
      <c r="F113" s="45">
        <f t="shared" si="9"/>
        <v>1185.46</v>
      </c>
      <c r="G113" s="45">
        <f t="shared" si="10"/>
        <v>425.28999999999996</v>
      </c>
      <c r="H113" s="45">
        <f t="shared" si="11"/>
        <v>236666.46</v>
      </c>
    </row>
    <row r="114" spans="1:8" ht="12">
      <c r="A114" s="43">
        <f t="shared" si="6"/>
        <v>95</v>
      </c>
      <c r="B114" s="44">
        <f t="shared" si="7"/>
        <v>42705</v>
      </c>
      <c r="C114" s="45">
        <f t="shared" si="8"/>
        <v>1610.75</v>
      </c>
      <c r="D114" s="26"/>
      <c r="E114" s="26"/>
      <c r="F114" s="45">
        <f t="shared" si="9"/>
        <v>1183.33</v>
      </c>
      <c r="G114" s="45">
        <f t="shared" si="10"/>
        <v>427.4200000000001</v>
      </c>
      <c r="H114" s="45">
        <f t="shared" si="11"/>
        <v>236239.03999999998</v>
      </c>
    </row>
    <row r="115" spans="1:8" ht="12">
      <c r="A115" s="43">
        <f t="shared" si="6"/>
        <v>96</v>
      </c>
      <c r="B115" s="44">
        <f t="shared" si="7"/>
        <v>42736</v>
      </c>
      <c r="C115" s="45">
        <f t="shared" si="8"/>
        <v>1610.75</v>
      </c>
      <c r="D115" s="26"/>
      <c r="E115" s="26"/>
      <c r="F115" s="45">
        <f t="shared" si="9"/>
        <v>1181.2</v>
      </c>
      <c r="G115" s="45">
        <f t="shared" si="10"/>
        <v>429.54999999999995</v>
      </c>
      <c r="H115" s="45">
        <f t="shared" si="11"/>
        <v>235809.49</v>
      </c>
    </row>
    <row r="116" spans="1:8" ht="12">
      <c r="A116" s="43">
        <f t="shared" si="6"/>
        <v>97</v>
      </c>
      <c r="B116" s="44">
        <f t="shared" si="7"/>
        <v>42767</v>
      </c>
      <c r="C116" s="45">
        <f t="shared" si="8"/>
        <v>1610.75</v>
      </c>
      <c r="D116" s="26"/>
      <c r="E116" s="26"/>
      <c r="F116" s="45">
        <f t="shared" si="9"/>
        <v>1179.05</v>
      </c>
      <c r="G116" s="45">
        <f t="shared" si="10"/>
        <v>431.70000000000005</v>
      </c>
      <c r="H116" s="45">
        <f t="shared" si="11"/>
        <v>235377.78999999998</v>
      </c>
    </row>
    <row r="117" spans="1:8" ht="12">
      <c r="A117" s="43">
        <f t="shared" si="6"/>
        <v>98</v>
      </c>
      <c r="B117" s="44">
        <f t="shared" si="7"/>
        <v>42795</v>
      </c>
      <c r="C117" s="45">
        <f t="shared" si="8"/>
        <v>1610.75</v>
      </c>
      <c r="D117" s="26"/>
      <c r="E117" s="26"/>
      <c r="F117" s="45">
        <f t="shared" si="9"/>
        <v>1176.89</v>
      </c>
      <c r="G117" s="45">
        <f t="shared" si="10"/>
        <v>433.8599999999999</v>
      </c>
      <c r="H117" s="45">
        <f t="shared" si="11"/>
        <v>234943.93</v>
      </c>
    </row>
    <row r="118" spans="1:8" ht="12">
      <c r="A118" s="43">
        <f t="shared" si="6"/>
        <v>99</v>
      </c>
      <c r="B118" s="44">
        <f t="shared" si="7"/>
        <v>42826</v>
      </c>
      <c r="C118" s="45">
        <f t="shared" si="8"/>
        <v>1610.75</v>
      </c>
      <c r="D118" s="26"/>
      <c r="E118" s="26"/>
      <c r="F118" s="45">
        <f t="shared" si="9"/>
        <v>1174.72</v>
      </c>
      <c r="G118" s="45">
        <f t="shared" si="10"/>
        <v>436.03</v>
      </c>
      <c r="H118" s="45">
        <f t="shared" si="11"/>
        <v>234507.9</v>
      </c>
    </row>
    <row r="119" spans="1:8" ht="12">
      <c r="A119" s="43">
        <f t="shared" si="6"/>
        <v>100</v>
      </c>
      <c r="B119" s="44">
        <f t="shared" si="7"/>
        <v>42856</v>
      </c>
      <c r="C119" s="45">
        <f t="shared" si="8"/>
        <v>1610.75</v>
      </c>
      <c r="D119" s="26"/>
      <c r="E119" s="26"/>
      <c r="F119" s="45">
        <f t="shared" si="9"/>
        <v>1172.54</v>
      </c>
      <c r="G119" s="45">
        <f t="shared" si="10"/>
        <v>438.21000000000004</v>
      </c>
      <c r="H119" s="45">
        <f t="shared" si="11"/>
        <v>234069.69</v>
      </c>
    </row>
    <row r="120" spans="1:8" ht="12">
      <c r="A120" s="43">
        <f t="shared" si="6"/>
        <v>101</v>
      </c>
      <c r="B120" s="44">
        <f t="shared" si="7"/>
        <v>42887</v>
      </c>
      <c r="C120" s="45">
        <f t="shared" si="8"/>
        <v>1610.75</v>
      </c>
      <c r="D120" s="26"/>
      <c r="E120" s="26"/>
      <c r="F120" s="45">
        <f t="shared" si="9"/>
        <v>1170.35</v>
      </c>
      <c r="G120" s="45">
        <f t="shared" si="10"/>
        <v>440.4000000000001</v>
      </c>
      <c r="H120" s="45">
        <f t="shared" si="11"/>
        <v>233629.29</v>
      </c>
    </row>
    <row r="121" spans="1:8" ht="12">
      <c r="A121" s="43">
        <f t="shared" si="6"/>
        <v>102</v>
      </c>
      <c r="B121" s="44">
        <f t="shared" si="7"/>
        <v>42917</v>
      </c>
      <c r="C121" s="45">
        <f t="shared" si="8"/>
        <v>1610.75</v>
      </c>
      <c r="D121" s="26"/>
      <c r="E121" s="26"/>
      <c r="F121" s="45">
        <f t="shared" si="9"/>
        <v>1168.15</v>
      </c>
      <c r="G121" s="45">
        <f t="shared" si="10"/>
        <v>442.5999999999999</v>
      </c>
      <c r="H121" s="45">
        <f t="shared" si="11"/>
        <v>233186.69</v>
      </c>
    </row>
    <row r="122" spans="1:8" ht="12">
      <c r="A122" s="43">
        <f t="shared" si="6"/>
        <v>103</v>
      </c>
      <c r="B122" s="44">
        <f t="shared" si="7"/>
        <v>42948</v>
      </c>
      <c r="C122" s="45">
        <f t="shared" si="8"/>
        <v>1610.75</v>
      </c>
      <c r="D122" s="26"/>
      <c r="E122" s="26"/>
      <c r="F122" s="45">
        <f t="shared" si="9"/>
        <v>1165.93</v>
      </c>
      <c r="G122" s="45">
        <f t="shared" si="10"/>
        <v>444.81999999999994</v>
      </c>
      <c r="H122" s="45">
        <f t="shared" si="11"/>
        <v>232741.87</v>
      </c>
    </row>
    <row r="123" spans="1:8" ht="12">
      <c r="A123" s="43">
        <f t="shared" si="6"/>
        <v>104</v>
      </c>
      <c r="B123" s="44">
        <f t="shared" si="7"/>
        <v>42979</v>
      </c>
      <c r="C123" s="45">
        <f t="shared" si="8"/>
        <v>1610.75</v>
      </c>
      <c r="D123" s="26"/>
      <c r="E123" s="26"/>
      <c r="F123" s="45">
        <f t="shared" si="9"/>
        <v>1163.71</v>
      </c>
      <c r="G123" s="45">
        <f t="shared" si="10"/>
        <v>447.03999999999996</v>
      </c>
      <c r="H123" s="45">
        <f t="shared" si="11"/>
        <v>232294.83</v>
      </c>
    </row>
    <row r="124" spans="1:8" ht="12">
      <c r="A124" s="43">
        <f t="shared" si="6"/>
        <v>105</v>
      </c>
      <c r="B124" s="44">
        <f t="shared" si="7"/>
        <v>43009</v>
      </c>
      <c r="C124" s="45">
        <f t="shared" si="8"/>
        <v>1610.75</v>
      </c>
      <c r="D124" s="26"/>
      <c r="E124" s="26"/>
      <c r="F124" s="45">
        <f t="shared" si="9"/>
        <v>1161.47</v>
      </c>
      <c r="G124" s="45">
        <f t="shared" si="10"/>
        <v>449.28</v>
      </c>
      <c r="H124" s="45">
        <f t="shared" si="11"/>
        <v>231845.55</v>
      </c>
    </row>
    <row r="125" spans="1:8" ht="12">
      <c r="A125" s="43">
        <f t="shared" si="6"/>
        <v>106</v>
      </c>
      <c r="B125" s="44">
        <f t="shared" si="7"/>
        <v>43040</v>
      </c>
      <c r="C125" s="45">
        <f t="shared" si="8"/>
        <v>1610.75</v>
      </c>
      <c r="D125" s="26"/>
      <c r="E125" s="26"/>
      <c r="F125" s="45">
        <f t="shared" si="9"/>
        <v>1159.23</v>
      </c>
      <c r="G125" s="45">
        <f t="shared" si="10"/>
        <v>451.52</v>
      </c>
      <c r="H125" s="45">
        <f t="shared" si="11"/>
        <v>231394.03</v>
      </c>
    </row>
    <row r="126" spans="1:8" ht="12">
      <c r="A126" s="43">
        <f t="shared" si="6"/>
        <v>107</v>
      </c>
      <c r="B126" s="44">
        <f t="shared" si="7"/>
        <v>43070</v>
      </c>
      <c r="C126" s="45">
        <f t="shared" si="8"/>
        <v>1610.75</v>
      </c>
      <c r="D126" s="26"/>
      <c r="E126" s="26"/>
      <c r="F126" s="45">
        <f t="shared" si="9"/>
        <v>1156.97</v>
      </c>
      <c r="G126" s="45">
        <f t="shared" si="10"/>
        <v>453.78</v>
      </c>
      <c r="H126" s="45">
        <f t="shared" si="11"/>
        <v>230940.25</v>
      </c>
    </row>
    <row r="127" spans="1:8" ht="12">
      <c r="A127" s="43">
        <f t="shared" si="6"/>
        <v>108</v>
      </c>
      <c r="B127" s="44">
        <f t="shared" si="7"/>
        <v>43101</v>
      </c>
      <c r="C127" s="45">
        <f t="shared" si="8"/>
        <v>1610.75</v>
      </c>
      <c r="D127" s="26"/>
      <c r="E127" s="26"/>
      <c r="F127" s="45">
        <f t="shared" si="9"/>
        <v>1154.7</v>
      </c>
      <c r="G127" s="45">
        <f t="shared" si="10"/>
        <v>456.04999999999995</v>
      </c>
      <c r="H127" s="45">
        <f t="shared" si="11"/>
        <v>230484.2</v>
      </c>
    </row>
    <row r="128" spans="1:8" ht="12">
      <c r="A128" s="43">
        <f t="shared" si="6"/>
        <v>109</v>
      </c>
      <c r="B128" s="44">
        <f t="shared" si="7"/>
        <v>43132</v>
      </c>
      <c r="C128" s="45">
        <f t="shared" si="8"/>
        <v>1610.75</v>
      </c>
      <c r="D128" s="26"/>
      <c r="E128" s="26"/>
      <c r="F128" s="45">
        <f t="shared" si="9"/>
        <v>1152.42</v>
      </c>
      <c r="G128" s="45">
        <f t="shared" si="10"/>
        <v>458.3299999999999</v>
      </c>
      <c r="H128" s="45">
        <f t="shared" si="11"/>
        <v>230025.87000000002</v>
      </c>
    </row>
    <row r="129" spans="1:8" ht="12">
      <c r="A129" s="43">
        <f t="shared" si="6"/>
        <v>110</v>
      </c>
      <c r="B129" s="44">
        <f t="shared" si="7"/>
        <v>43160</v>
      </c>
      <c r="C129" s="45">
        <f t="shared" si="8"/>
        <v>1610.75</v>
      </c>
      <c r="D129" s="26"/>
      <c r="E129" s="26"/>
      <c r="F129" s="45">
        <f t="shared" si="9"/>
        <v>1150.13</v>
      </c>
      <c r="G129" s="45">
        <f t="shared" si="10"/>
        <v>460.6199999999999</v>
      </c>
      <c r="H129" s="45">
        <f t="shared" si="11"/>
        <v>229565.25000000003</v>
      </c>
    </row>
    <row r="130" spans="1:8" ht="12">
      <c r="A130" s="43">
        <f t="shared" si="6"/>
        <v>111</v>
      </c>
      <c r="B130" s="44">
        <f t="shared" si="7"/>
        <v>43191</v>
      </c>
      <c r="C130" s="45">
        <f t="shared" si="8"/>
        <v>1610.75</v>
      </c>
      <c r="D130" s="26"/>
      <c r="E130" s="26"/>
      <c r="F130" s="45">
        <f t="shared" si="9"/>
        <v>1147.83</v>
      </c>
      <c r="G130" s="45">
        <f t="shared" si="10"/>
        <v>462.9200000000001</v>
      </c>
      <c r="H130" s="45">
        <f t="shared" si="11"/>
        <v>229102.33000000002</v>
      </c>
    </row>
    <row r="131" spans="1:8" ht="12">
      <c r="A131" s="43">
        <f t="shared" si="6"/>
        <v>112</v>
      </c>
      <c r="B131" s="44">
        <f t="shared" si="7"/>
        <v>43221</v>
      </c>
      <c r="C131" s="45">
        <f t="shared" si="8"/>
        <v>1610.75</v>
      </c>
      <c r="D131" s="26"/>
      <c r="E131" s="26"/>
      <c r="F131" s="45">
        <f t="shared" si="9"/>
        <v>1145.51</v>
      </c>
      <c r="G131" s="45">
        <f t="shared" si="10"/>
        <v>465.24</v>
      </c>
      <c r="H131" s="45">
        <f t="shared" si="11"/>
        <v>228637.09000000003</v>
      </c>
    </row>
    <row r="132" spans="1:8" ht="12">
      <c r="A132" s="43">
        <f t="shared" si="6"/>
        <v>113</v>
      </c>
      <c r="B132" s="44">
        <f t="shared" si="7"/>
        <v>43252</v>
      </c>
      <c r="C132" s="45">
        <f t="shared" si="8"/>
        <v>1610.75</v>
      </c>
      <c r="D132" s="26"/>
      <c r="E132" s="26"/>
      <c r="F132" s="45">
        <f t="shared" si="9"/>
        <v>1143.19</v>
      </c>
      <c r="G132" s="45">
        <f t="shared" si="10"/>
        <v>467.55999999999995</v>
      </c>
      <c r="H132" s="45">
        <f t="shared" si="11"/>
        <v>228169.53000000003</v>
      </c>
    </row>
    <row r="133" spans="1:8" ht="12">
      <c r="A133" s="43">
        <f t="shared" si="6"/>
        <v>114</v>
      </c>
      <c r="B133" s="44">
        <f t="shared" si="7"/>
        <v>43282</v>
      </c>
      <c r="C133" s="45">
        <f t="shared" si="8"/>
        <v>1610.75</v>
      </c>
      <c r="D133" s="26"/>
      <c r="E133" s="26"/>
      <c r="F133" s="45">
        <f t="shared" si="9"/>
        <v>1140.85</v>
      </c>
      <c r="G133" s="45">
        <f t="shared" si="10"/>
        <v>469.9000000000001</v>
      </c>
      <c r="H133" s="45">
        <f t="shared" si="11"/>
        <v>227699.63000000003</v>
      </c>
    </row>
    <row r="134" spans="1:8" ht="12">
      <c r="A134" s="43">
        <f t="shared" si="6"/>
        <v>115</v>
      </c>
      <c r="B134" s="44">
        <f t="shared" si="7"/>
        <v>43313</v>
      </c>
      <c r="C134" s="45">
        <f t="shared" si="8"/>
        <v>1610.75</v>
      </c>
      <c r="D134" s="26"/>
      <c r="E134" s="26"/>
      <c r="F134" s="45">
        <f t="shared" si="9"/>
        <v>1138.5</v>
      </c>
      <c r="G134" s="45">
        <f t="shared" si="10"/>
        <v>472.25</v>
      </c>
      <c r="H134" s="45">
        <f t="shared" si="11"/>
        <v>227227.38000000003</v>
      </c>
    </row>
    <row r="135" spans="1:8" ht="12">
      <c r="A135" s="43">
        <f t="shared" si="6"/>
        <v>116</v>
      </c>
      <c r="B135" s="44">
        <f t="shared" si="7"/>
        <v>43344</v>
      </c>
      <c r="C135" s="45">
        <f t="shared" si="8"/>
        <v>1610.75</v>
      </c>
      <c r="D135" s="26"/>
      <c r="E135" s="26"/>
      <c r="F135" s="45">
        <f t="shared" si="9"/>
        <v>1136.14</v>
      </c>
      <c r="G135" s="45">
        <f t="shared" si="10"/>
        <v>474.6099999999999</v>
      </c>
      <c r="H135" s="45">
        <f t="shared" si="11"/>
        <v>226752.77000000005</v>
      </c>
    </row>
    <row r="136" spans="1:8" ht="12">
      <c r="A136" s="43">
        <f t="shared" si="6"/>
        <v>117</v>
      </c>
      <c r="B136" s="44">
        <f t="shared" si="7"/>
        <v>43374</v>
      </c>
      <c r="C136" s="45">
        <f t="shared" si="8"/>
        <v>1610.75</v>
      </c>
      <c r="D136" s="26"/>
      <c r="E136" s="26"/>
      <c r="F136" s="45">
        <f t="shared" si="9"/>
        <v>1133.76</v>
      </c>
      <c r="G136" s="45">
        <f t="shared" si="10"/>
        <v>476.99</v>
      </c>
      <c r="H136" s="45">
        <f t="shared" si="11"/>
        <v>226275.78000000006</v>
      </c>
    </row>
    <row r="137" spans="1:8" ht="12">
      <c r="A137" s="43">
        <f t="shared" si="6"/>
        <v>118</v>
      </c>
      <c r="B137" s="44">
        <f t="shared" si="7"/>
        <v>43405</v>
      </c>
      <c r="C137" s="45">
        <f t="shared" si="8"/>
        <v>1610.75</v>
      </c>
      <c r="D137" s="26"/>
      <c r="E137" s="26"/>
      <c r="F137" s="45">
        <f t="shared" si="9"/>
        <v>1131.38</v>
      </c>
      <c r="G137" s="45">
        <f t="shared" si="10"/>
        <v>479.3699999999999</v>
      </c>
      <c r="H137" s="45">
        <f t="shared" si="11"/>
        <v>225796.41000000006</v>
      </c>
    </row>
    <row r="138" spans="1:8" ht="12">
      <c r="A138" s="43">
        <f t="shared" si="6"/>
        <v>119</v>
      </c>
      <c r="B138" s="44">
        <f t="shared" si="7"/>
        <v>43435</v>
      </c>
      <c r="C138" s="45">
        <f t="shared" si="8"/>
        <v>1610.75</v>
      </c>
      <c r="D138" s="26"/>
      <c r="E138" s="26"/>
      <c r="F138" s="45">
        <f t="shared" si="9"/>
        <v>1128.98</v>
      </c>
      <c r="G138" s="45">
        <f t="shared" si="10"/>
        <v>481.77</v>
      </c>
      <c r="H138" s="45">
        <f t="shared" si="11"/>
        <v>225314.64000000007</v>
      </c>
    </row>
    <row r="139" spans="1:8" ht="12">
      <c r="A139" s="43">
        <f t="shared" si="6"/>
        <v>120</v>
      </c>
      <c r="B139" s="44">
        <f t="shared" si="7"/>
        <v>43466</v>
      </c>
      <c r="C139" s="45">
        <f t="shared" si="8"/>
        <v>1610.75</v>
      </c>
      <c r="D139" s="26"/>
      <c r="E139" s="26"/>
      <c r="F139" s="45">
        <f t="shared" si="9"/>
        <v>1126.57</v>
      </c>
      <c r="G139" s="45">
        <f t="shared" si="10"/>
        <v>484.18000000000006</v>
      </c>
      <c r="H139" s="45">
        <f t="shared" si="11"/>
        <v>224830.46000000008</v>
      </c>
    </row>
    <row r="140" spans="1:8" ht="12">
      <c r="A140" s="43">
        <f t="shared" si="6"/>
        <v>121</v>
      </c>
      <c r="B140" s="44">
        <f t="shared" si="7"/>
        <v>43497</v>
      </c>
      <c r="C140" s="45">
        <f t="shared" si="8"/>
        <v>1610.75</v>
      </c>
      <c r="D140" s="26"/>
      <c r="E140" s="26"/>
      <c r="F140" s="45">
        <f t="shared" si="9"/>
        <v>1124.15</v>
      </c>
      <c r="G140" s="45">
        <f t="shared" si="10"/>
        <v>486.5999999999999</v>
      </c>
      <c r="H140" s="45">
        <f t="shared" si="11"/>
        <v>224343.86000000007</v>
      </c>
    </row>
    <row r="141" spans="1:8" ht="12">
      <c r="A141" s="43">
        <f t="shared" si="6"/>
        <v>122</v>
      </c>
      <c r="B141" s="44">
        <f t="shared" si="7"/>
        <v>43525</v>
      </c>
      <c r="C141" s="45">
        <f t="shared" si="8"/>
        <v>1610.75</v>
      </c>
      <c r="D141" s="26"/>
      <c r="E141" s="26"/>
      <c r="F141" s="45">
        <f t="shared" si="9"/>
        <v>1121.72</v>
      </c>
      <c r="G141" s="45">
        <f t="shared" si="10"/>
        <v>489.03</v>
      </c>
      <c r="H141" s="45">
        <f t="shared" si="11"/>
        <v>223854.83000000007</v>
      </c>
    </row>
    <row r="142" spans="1:8" ht="12">
      <c r="A142" s="43">
        <f t="shared" si="6"/>
        <v>123</v>
      </c>
      <c r="B142" s="44">
        <f t="shared" si="7"/>
        <v>43556</v>
      </c>
      <c r="C142" s="45">
        <f t="shared" si="8"/>
        <v>1610.75</v>
      </c>
      <c r="D142" s="26"/>
      <c r="E142" s="26"/>
      <c r="F142" s="45">
        <f t="shared" si="9"/>
        <v>1119.27</v>
      </c>
      <c r="G142" s="45">
        <f t="shared" si="10"/>
        <v>491.48</v>
      </c>
      <c r="H142" s="45">
        <f t="shared" si="11"/>
        <v>223363.35000000006</v>
      </c>
    </row>
    <row r="143" spans="1:8" ht="12">
      <c r="A143" s="43">
        <f t="shared" si="6"/>
        <v>124</v>
      </c>
      <c r="B143" s="44">
        <f t="shared" si="7"/>
        <v>43586</v>
      </c>
      <c r="C143" s="45">
        <f t="shared" si="8"/>
        <v>1610.75</v>
      </c>
      <c r="D143" s="26"/>
      <c r="E143" s="26"/>
      <c r="F143" s="45">
        <f t="shared" si="9"/>
        <v>1116.82</v>
      </c>
      <c r="G143" s="45">
        <f t="shared" si="10"/>
        <v>493.93000000000006</v>
      </c>
      <c r="H143" s="45">
        <f t="shared" si="11"/>
        <v>222869.42000000007</v>
      </c>
    </row>
    <row r="144" spans="1:8" ht="12">
      <c r="A144" s="43">
        <f t="shared" si="6"/>
        <v>125</v>
      </c>
      <c r="B144" s="44">
        <f t="shared" si="7"/>
        <v>43617</v>
      </c>
      <c r="C144" s="45">
        <f t="shared" si="8"/>
        <v>1610.75</v>
      </c>
      <c r="D144" s="26"/>
      <c r="E144" s="26"/>
      <c r="F144" s="45">
        <f t="shared" si="9"/>
        <v>1114.35</v>
      </c>
      <c r="G144" s="45">
        <f t="shared" si="10"/>
        <v>496.4000000000001</v>
      </c>
      <c r="H144" s="45">
        <f t="shared" si="11"/>
        <v>222373.02000000008</v>
      </c>
    </row>
    <row r="145" spans="1:8" ht="12">
      <c r="A145" s="43">
        <f t="shared" si="6"/>
        <v>126</v>
      </c>
      <c r="B145" s="44">
        <f t="shared" si="7"/>
        <v>43647</v>
      </c>
      <c r="C145" s="45">
        <f t="shared" si="8"/>
        <v>1610.75</v>
      </c>
      <c r="D145" s="26"/>
      <c r="E145" s="26"/>
      <c r="F145" s="45">
        <f t="shared" si="9"/>
        <v>1111.87</v>
      </c>
      <c r="G145" s="45">
        <f t="shared" si="10"/>
        <v>498.8800000000001</v>
      </c>
      <c r="H145" s="45">
        <f t="shared" si="11"/>
        <v>221874.14000000007</v>
      </c>
    </row>
    <row r="146" spans="1:8" ht="12">
      <c r="A146" s="43">
        <f t="shared" si="6"/>
        <v>127</v>
      </c>
      <c r="B146" s="44">
        <f t="shared" si="7"/>
        <v>43678</v>
      </c>
      <c r="C146" s="45">
        <f t="shared" si="8"/>
        <v>1610.75</v>
      </c>
      <c r="D146" s="26"/>
      <c r="E146" s="26"/>
      <c r="F146" s="45">
        <f t="shared" si="9"/>
        <v>1109.37</v>
      </c>
      <c r="G146" s="45">
        <f t="shared" si="10"/>
        <v>501.3800000000001</v>
      </c>
      <c r="H146" s="45">
        <f t="shared" si="11"/>
        <v>221372.76000000007</v>
      </c>
    </row>
    <row r="147" spans="1:8" ht="12">
      <c r="A147" s="43">
        <f t="shared" si="6"/>
        <v>128</v>
      </c>
      <c r="B147" s="44">
        <f t="shared" si="7"/>
        <v>43709</v>
      </c>
      <c r="C147" s="45">
        <f t="shared" si="8"/>
        <v>1610.75</v>
      </c>
      <c r="D147" s="26"/>
      <c r="E147" s="26"/>
      <c r="F147" s="45">
        <f t="shared" si="9"/>
        <v>1106.86</v>
      </c>
      <c r="G147" s="45">
        <f t="shared" si="10"/>
        <v>503.8900000000001</v>
      </c>
      <c r="H147" s="45">
        <f t="shared" si="11"/>
        <v>220868.87000000005</v>
      </c>
    </row>
    <row r="148" spans="1:8" ht="12">
      <c r="A148" s="43">
        <f aca="true" t="shared" si="12" ref="A148:A211">IF(H147="","",IF(roundOpt,IF(OR(A147&gt;=nper,ROUND(H147,2)&lt;=0),"",A147+1),IF(OR(A147&gt;=nper,H147&lt;=0),"",A147+1)))</f>
        <v>129</v>
      </c>
      <c r="B148" s="44">
        <f aca="true" t="shared" si="13" ref="B148:B211">IF(A148="","",IF(periods_per_year=26,IF(A148=1,fpdate,B147+14),IF(periods_per_year=52,IF(A148=1,fpdate,B147+7),DATE(YEAR(fpdate),MONTH(fpdate)+(A148-1)*months_per_period,IF(periods_per_year=24,IF((1-MOD(A148,2))=1,DAY(fpdate)+14,DAY(fpdate)),DAY(fpdate))))))</f>
        <v>43739</v>
      </c>
      <c r="C148" s="45">
        <f aca="true" t="shared" si="14" ref="C148:C211">IF(A148="","",IF(A148&lt;=$D$12*periods_per_year,F148,IF(roundOpt,IF(OR(A148=nper,payment&gt;ROUND((1+rate)*H147,2)),ROUND((1+rate)*H147,2),payment),IF(OR(A148=nper,payment&gt;(1+rate)*H147),(1+rate)*H147,payment))))</f>
        <v>1610.75</v>
      </c>
      <c r="D148" s="26"/>
      <c r="E148" s="26"/>
      <c r="F148" s="45">
        <f aca="true" t="shared" si="15" ref="F148:F211">IF(A148="","",IF(AND(A148=1,pmtType=1),0,IF(roundOpt,ROUND(rate*H147,2),rate*H147)))</f>
        <v>1104.34</v>
      </c>
      <c r="G148" s="45">
        <f t="shared" si="10"/>
        <v>506.4100000000001</v>
      </c>
      <c r="H148" s="45">
        <f t="shared" si="11"/>
        <v>220362.46000000005</v>
      </c>
    </row>
    <row r="149" spans="1:8" ht="12">
      <c r="A149" s="43">
        <f t="shared" si="12"/>
        <v>130</v>
      </c>
      <c r="B149" s="44">
        <f t="shared" si="13"/>
        <v>43770</v>
      </c>
      <c r="C149" s="45">
        <f t="shared" si="14"/>
        <v>1610.75</v>
      </c>
      <c r="D149" s="26"/>
      <c r="E149" s="26"/>
      <c r="F149" s="45">
        <f t="shared" si="15"/>
        <v>1101.81</v>
      </c>
      <c r="G149" s="45">
        <f aca="true" t="shared" si="16" ref="G149:G212">IF(A149="","",C149-F149+D149)</f>
        <v>508.94000000000005</v>
      </c>
      <c r="H149" s="45">
        <f aca="true" t="shared" si="17" ref="H149:H212">IF(A149="","",H148-G149)</f>
        <v>219853.52000000005</v>
      </c>
    </row>
    <row r="150" spans="1:8" ht="12">
      <c r="A150" s="43">
        <f t="shared" si="12"/>
        <v>131</v>
      </c>
      <c r="B150" s="44">
        <f t="shared" si="13"/>
        <v>43800</v>
      </c>
      <c r="C150" s="45">
        <f t="shared" si="14"/>
        <v>1610.75</v>
      </c>
      <c r="D150" s="26"/>
      <c r="E150" s="26"/>
      <c r="F150" s="45">
        <f t="shared" si="15"/>
        <v>1099.27</v>
      </c>
      <c r="G150" s="45">
        <f t="shared" si="16"/>
        <v>511.48</v>
      </c>
      <c r="H150" s="45">
        <f t="shared" si="17"/>
        <v>219342.04000000004</v>
      </c>
    </row>
    <row r="151" spans="1:8" ht="12">
      <c r="A151" s="43">
        <f t="shared" si="12"/>
        <v>132</v>
      </c>
      <c r="B151" s="44">
        <f t="shared" si="13"/>
        <v>43831</v>
      </c>
      <c r="C151" s="45">
        <f t="shared" si="14"/>
        <v>1610.75</v>
      </c>
      <c r="D151" s="26"/>
      <c r="E151" s="26"/>
      <c r="F151" s="45">
        <f t="shared" si="15"/>
        <v>1096.71</v>
      </c>
      <c r="G151" s="45">
        <f t="shared" si="16"/>
        <v>514.04</v>
      </c>
      <c r="H151" s="45">
        <f t="shared" si="17"/>
        <v>218828.00000000003</v>
      </c>
    </row>
    <row r="152" spans="1:8" ht="12">
      <c r="A152" s="43">
        <f t="shared" si="12"/>
        <v>133</v>
      </c>
      <c r="B152" s="44">
        <f t="shared" si="13"/>
        <v>43862</v>
      </c>
      <c r="C152" s="45">
        <f t="shared" si="14"/>
        <v>1610.75</v>
      </c>
      <c r="D152" s="26"/>
      <c r="E152" s="26"/>
      <c r="F152" s="45">
        <f t="shared" si="15"/>
        <v>1094.14</v>
      </c>
      <c r="G152" s="45">
        <f t="shared" si="16"/>
        <v>516.6099999999999</v>
      </c>
      <c r="H152" s="45">
        <f t="shared" si="17"/>
        <v>218311.39000000004</v>
      </c>
    </row>
    <row r="153" spans="1:8" ht="12">
      <c r="A153" s="43">
        <f t="shared" si="12"/>
        <v>134</v>
      </c>
      <c r="B153" s="44">
        <f t="shared" si="13"/>
        <v>43891</v>
      </c>
      <c r="C153" s="45">
        <f t="shared" si="14"/>
        <v>1610.75</v>
      </c>
      <c r="D153" s="26"/>
      <c r="E153" s="26"/>
      <c r="F153" s="45">
        <f t="shared" si="15"/>
        <v>1091.56</v>
      </c>
      <c r="G153" s="45">
        <f t="shared" si="16"/>
        <v>519.19</v>
      </c>
      <c r="H153" s="45">
        <f t="shared" si="17"/>
        <v>217792.20000000004</v>
      </c>
    </row>
    <row r="154" spans="1:8" ht="12">
      <c r="A154" s="43">
        <f t="shared" si="12"/>
        <v>135</v>
      </c>
      <c r="B154" s="44">
        <f t="shared" si="13"/>
        <v>43922</v>
      </c>
      <c r="C154" s="45">
        <f t="shared" si="14"/>
        <v>1610.75</v>
      </c>
      <c r="D154" s="26"/>
      <c r="E154" s="26"/>
      <c r="F154" s="45">
        <f t="shared" si="15"/>
        <v>1088.96</v>
      </c>
      <c r="G154" s="45">
        <f t="shared" si="16"/>
        <v>521.79</v>
      </c>
      <c r="H154" s="45">
        <f t="shared" si="17"/>
        <v>217270.41000000003</v>
      </c>
    </row>
    <row r="155" spans="1:8" ht="12">
      <c r="A155" s="43">
        <f t="shared" si="12"/>
        <v>136</v>
      </c>
      <c r="B155" s="44">
        <f t="shared" si="13"/>
        <v>43952</v>
      </c>
      <c r="C155" s="45">
        <f t="shared" si="14"/>
        <v>1610.75</v>
      </c>
      <c r="D155" s="26"/>
      <c r="E155" s="26"/>
      <c r="F155" s="45">
        <f t="shared" si="15"/>
        <v>1086.35</v>
      </c>
      <c r="G155" s="45">
        <f t="shared" si="16"/>
        <v>524.4000000000001</v>
      </c>
      <c r="H155" s="45">
        <f t="shared" si="17"/>
        <v>216746.01000000004</v>
      </c>
    </row>
    <row r="156" spans="1:8" ht="12">
      <c r="A156" s="43">
        <f t="shared" si="12"/>
        <v>137</v>
      </c>
      <c r="B156" s="44">
        <f t="shared" si="13"/>
        <v>43983</v>
      </c>
      <c r="C156" s="45">
        <f t="shared" si="14"/>
        <v>1610.75</v>
      </c>
      <c r="D156" s="26"/>
      <c r="E156" s="26"/>
      <c r="F156" s="45">
        <f t="shared" si="15"/>
        <v>1083.73</v>
      </c>
      <c r="G156" s="45">
        <f t="shared" si="16"/>
        <v>527.02</v>
      </c>
      <c r="H156" s="45">
        <f t="shared" si="17"/>
        <v>216218.99000000005</v>
      </c>
    </row>
    <row r="157" spans="1:8" ht="12">
      <c r="A157" s="43">
        <f t="shared" si="12"/>
        <v>138</v>
      </c>
      <c r="B157" s="44">
        <f t="shared" si="13"/>
        <v>44013</v>
      </c>
      <c r="C157" s="45">
        <f t="shared" si="14"/>
        <v>1610.75</v>
      </c>
      <c r="D157" s="26"/>
      <c r="E157" s="26"/>
      <c r="F157" s="45">
        <f t="shared" si="15"/>
        <v>1081.09</v>
      </c>
      <c r="G157" s="45">
        <f t="shared" si="16"/>
        <v>529.6600000000001</v>
      </c>
      <c r="H157" s="45">
        <f t="shared" si="17"/>
        <v>215689.33000000005</v>
      </c>
    </row>
    <row r="158" spans="1:8" ht="12">
      <c r="A158" s="43">
        <f t="shared" si="12"/>
        <v>139</v>
      </c>
      <c r="B158" s="44">
        <f t="shared" si="13"/>
        <v>44044</v>
      </c>
      <c r="C158" s="45">
        <f t="shared" si="14"/>
        <v>1610.75</v>
      </c>
      <c r="D158" s="26"/>
      <c r="E158" s="26"/>
      <c r="F158" s="45">
        <f t="shared" si="15"/>
        <v>1078.45</v>
      </c>
      <c r="G158" s="45">
        <f t="shared" si="16"/>
        <v>532.3</v>
      </c>
      <c r="H158" s="45">
        <f t="shared" si="17"/>
        <v>215157.03000000006</v>
      </c>
    </row>
    <row r="159" spans="1:8" ht="12">
      <c r="A159" s="43">
        <f t="shared" si="12"/>
        <v>140</v>
      </c>
      <c r="B159" s="44">
        <f t="shared" si="13"/>
        <v>44075</v>
      </c>
      <c r="C159" s="45">
        <f t="shared" si="14"/>
        <v>1610.75</v>
      </c>
      <c r="D159" s="26"/>
      <c r="E159" s="26"/>
      <c r="F159" s="45">
        <f t="shared" si="15"/>
        <v>1075.79</v>
      </c>
      <c r="G159" s="45">
        <f t="shared" si="16"/>
        <v>534.96</v>
      </c>
      <c r="H159" s="45">
        <f t="shared" si="17"/>
        <v>214622.07000000007</v>
      </c>
    </row>
    <row r="160" spans="1:8" ht="12">
      <c r="A160" s="43">
        <f t="shared" si="12"/>
        <v>141</v>
      </c>
      <c r="B160" s="44">
        <f t="shared" si="13"/>
        <v>44105</v>
      </c>
      <c r="C160" s="45">
        <f t="shared" si="14"/>
        <v>1610.75</v>
      </c>
      <c r="D160" s="26"/>
      <c r="E160" s="26"/>
      <c r="F160" s="45">
        <f t="shared" si="15"/>
        <v>1073.11</v>
      </c>
      <c r="G160" s="45">
        <f t="shared" si="16"/>
        <v>537.6400000000001</v>
      </c>
      <c r="H160" s="45">
        <f t="shared" si="17"/>
        <v>214084.43000000005</v>
      </c>
    </row>
    <row r="161" spans="1:8" ht="12">
      <c r="A161" s="43">
        <f t="shared" si="12"/>
        <v>142</v>
      </c>
      <c r="B161" s="44">
        <f t="shared" si="13"/>
        <v>44136</v>
      </c>
      <c r="C161" s="45">
        <f t="shared" si="14"/>
        <v>1610.75</v>
      </c>
      <c r="D161" s="26"/>
      <c r="E161" s="26"/>
      <c r="F161" s="45">
        <f t="shared" si="15"/>
        <v>1070.42</v>
      </c>
      <c r="G161" s="45">
        <f t="shared" si="16"/>
        <v>540.3299999999999</v>
      </c>
      <c r="H161" s="45">
        <f t="shared" si="17"/>
        <v>213544.10000000006</v>
      </c>
    </row>
    <row r="162" spans="1:8" ht="12">
      <c r="A162" s="43">
        <f t="shared" si="12"/>
        <v>143</v>
      </c>
      <c r="B162" s="44">
        <f t="shared" si="13"/>
        <v>44166</v>
      </c>
      <c r="C162" s="45">
        <f t="shared" si="14"/>
        <v>1610.75</v>
      </c>
      <c r="D162" s="26"/>
      <c r="E162" s="26"/>
      <c r="F162" s="45">
        <f t="shared" si="15"/>
        <v>1067.72</v>
      </c>
      <c r="G162" s="45">
        <f t="shared" si="16"/>
        <v>543.03</v>
      </c>
      <c r="H162" s="45">
        <f t="shared" si="17"/>
        <v>213001.07000000007</v>
      </c>
    </row>
    <row r="163" spans="1:8" ht="12">
      <c r="A163" s="43">
        <f t="shared" si="12"/>
        <v>144</v>
      </c>
      <c r="B163" s="44">
        <f t="shared" si="13"/>
        <v>44197</v>
      </c>
      <c r="C163" s="45">
        <f t="shared" si="14"/>
        <v>1610.75</v>
      </c>
      <c r="D163" s="26"/>
      <c r="E163" s="26"/>
      <c r="F163" s="45">
        <f t="shared" si="15"/>
        <v>1065.01</v>
      </c>
      <c r="G163" s="45">
        <f t="shared" si="16"/>
        <v>545.74</v>
      </c>
      <c r="H163" s="45">
        <f t="shared" si="17"/>
        <v>212455.33000000007</v>
      </c>
    </row>
    <row r="164" spans="1:8" ht="12">
      <c r="A164" s="43">
        <f t="shared" si="12"/>
        <v>145</v>
      </c>
      <c r="B164" s="44">
        <f t="shared" si="13"/>
        <v>44228</v>
      </c>
      <c r="C164" s="45">
        <f t="shared" si="14"/>
        <v>1610.75</v>
      </c>
      <c r="D164" s="26"/>
      <c r="E164" s="26"/>
      <c r="F164" s="45">
        <f t="shared" si="15"/>
        <v>1062.28</v>
      </c>
      <c r="G164" s="45">
        <f t="shared" si="16"/>
        <v>548.47</v>
      </c>
      <c r="H164" s="45">
        <f t="shared" si="17"/>
        <v>211906.86000000007</v>
      </c>
    </row>
    <row r="165" spans="1:8" ht="12">
      <c r="A165" s="43">
        <f t="shared" si="12"/>
        <v>146</v>
      </c>
      <c r="B165" s="44">
        <f t="shared" si="13"/>
        <v>44256</v>
      </c>
      <c r="C165" s="45">
        <f t="shared" si="14"/>
        <v>1610.75</v>
      </c>
      <c r="D165" s="26"/>
      <c r="E165" s="26"/>
      <c r="F165" s="45">
        <f t="shared" si="15"/>
        <v>1059.53</v>
      </c>
      <c r="G165" s="45">
        <f t="shared" si="16"/>
        <v>551.22</v>
      </c>
      <c r="H165" s="45">
        <f t="shared" si="17"/>
        <v>211355.64000000007</v>
      </c>
    </row>
    <row r="166" spans="1:8" ht="12">
      <c r="A166" s="43">
        <f t="shared" si="12"/>
        <v>147</v>
      </c>
      <c r="B166" s="44">
        <f t="shared" si="13"/>
        <v>44287</v>
      </c>
      <c r="C166" s="45">
        <f t="shared" si="14"/>
        <v>1610.75</v>
      </c>
      <c r="D166" s="26"/>
      <c r="E166" s="26"/>
      <c r="F166" s="45">
        <f t="shared" si="15"/>
        <v>1056.78</v>
      </c>
      <c r="G166" s="45">
        <f t="shared" si="16"/>
        <v>553.97</v>
      </c>
      <c r="H166" s="45">
        <f t="shared" si="17"/>
        <v>210801.67000000007</v>
      </c>
    </row>
    <row r="167" spans="1:8" ht="12">
      <c r="A167" s="43">
        <f t="shared" si="12"/>
        <v>148</v>
      </c>
      <c r="B167" s="44">
        <f t="shared" si="13"/>
        <v>44317</v>
      </c>
      <c r="C167" s="45">
        <f t="shared" si="14"/>
        <v>1610.75</v>
      </c>
      <c r="D167" s="26"/>
      <c r="E167" s="26"/>
      <c r="F167" s="45">
        <f t="shared" si="15"/>
        <v>1054.01</v>
      </c>
      <c r="G167" s="45">
        <f t="shared" si="16"/>
        <v>556.74</v>
      </c>
      <c r="H167" s="45">
        <f t="shared" si="17"/>
        <v>210244.93000000008</v>
      </c>
    </row>
    <row r="168" spans="1:8" ht="12">
      <c r="A168" s="43">
        <f t="shared" si="12"/>
        <v>149</v>
      </c>
      <c r="B168" s="44">
        <f t="shared" si="13"/>
        <v>44348</v>
      </c>
      <c r="C168" s="45">
        <f t="shared" si="14"/>
        <v>1610.75</v>
      </c>
      <c r="D168" s="26"/>
      <c r="E168" s="26"/>
      <c r="F168" s="45">
        <f t="shared" si="15"/>
        <v>1051.22</v>
      </c>
      <c r="G168" s="45">
        <f t="shared" si="16"/>
        <v>559.53</v>
      </c>
      <c r="H168" s="45">
        <f t="shared" si="17"/>
        <v>209685.40000000008</v>
      </c>
    </row>
    <row r="169" spans="1:8" ht="12">
      <c r="A169" s="43">
        <f t="shared" si="12"/>
        <v>150</v>
      </c>
      <c r="B169" s="44">
        <f t="shared" si="13"/>
        <v>44378</v>
      </c>
      <c r="C169" s="45">
        <f t="shared" si="14"/>
        <v>1610.75</v>
      </c>
      <c r="D169" s="26"/>
      <c r="E169" s="26"/>
      <c r="F169" s="45">
        <f t="shared" si="15"/>
        <v>1048.43</v>
      </c>
      <c r="G169" s="45">
        <f t="shared" si="16"/>
        <v>562.3199999999999</v>
      </c>
      <c r="H169" s="45">
        <f t="shared" si="17"/>
        <v>209123.08000000007</v>
      </c>
    </row>
    <row r="170" spans="1:8" ht="12">
      <c r="A170" s="43">
        <f t="shared" si="12"/>
        <v>151</v>
      </c>
      <c r="B170" s="44">
        <f t="shared" si="13"/>
        <v>44409</v>
      </c>
      <c r="C170" s="45">
        <f t="shared" si="14"/>
        <v>1610.75</v>
      </c>
      <c r="D170" s="26"/>
      <c r="E170" s="26"/>
      <c r="F170" s="45">
        <f t="shared" si="15"/>
        <v>1045.62</v>
      </c>
      <c r="G170" s="45">
        <f t="shared" si="16"/>
        <v>565.1300000000001</v>
      </c>
      <c r="H170" s="45">
        <f t="shared" si="17"/>
        <v>208557.95000000007</v>
      </c>
    </row>
    <row r="171" spans="1:8" ht="12">
      <c r="A171" s="43">
        <f t="shared" si="12"/>
        <v>152</v>
      </c>
      <c r="B171" s="44">
        <f t="shared" si="13"/>
        <v>44440</v>
      </c>
      <c r="C171" s="45">
        <f t="shared" si="14"/>
        <v>1610.75</v>
      </c>
      <c r="D171" s="26"/>
      <c r="E171" s="26"/>
      <c r="F171" s="45">
        <f t="shared" si="15"/>
        <v>1042.79</v>
      </c>
      <c r="G171" s="45">
        <f t="shared" si="16"/>
        <v>567.96</v>
      </c>
      <c r="H171" s="45">
        <f t="shared" si="17"/>
        <v>207989.99000000008</v>
      </c>
    </row>
    <row r="172" spans="1:8" ht="12">
      <c r="A172" s="43">
        <f t="shared" si="12"/>
        <v>153</v>
      </c>
      <c r="B172" s="44">
        <f t="shared" si="13"/>
        <v>44470</v>
      </c>
      <c r="C172" s="45">
        <f t="shared" si="14"/>
        <v>1610.75</v>
      </c>
      <c r="D172" s="26"/>
      <c r="E172" s="26"/>
      <c r="F172" s="45">
        <f t="shared" si="15"/>
        <v>1039.95</v>
      </c>
      <c r="G172" s="45">
        <f t="shared" si="16"/>
        <v>570.8</v>
      </c>
      <c r="H172" s="45">
        <f t="shared" si="17"/>
        <v>207419.1900000001</v>
      </c>
    </row>
    <row r="173" spans="1:8" ht="12">
      <c r="A173" s="43">
        <f t="shared" si="12"/>
        <v>154</v>
      </c>
      <c r="B173" s="44">
        <f t="shared" si="13"/>
        <v>44501</v>
      </c>
      <c r="C173" s="45">
        <f t="shared" si="14"/>
        <v>1610.75</v>
      </c>
      <c r="D173" s="26"/>
      <c r="E173" s="26"/>
      <c r="F173" s="45">
        <f t="shared" si="15"/>
        <v>1037.1</v>
      </c>
      <c r="G173" s="45">
        <f t="shared" si="16"/>
        <v>573.6500000000001</v>
      </c>
      <c r="H173" s="45">
        <f t="shared" si="17"/>
        <v>206845.5400000001</v>
      </c>
    </row>
    <row r="174" spans="1:8" ht="12">
      <c r="A174" s="43">
        <f t="shared" si="12"/>
        <v>155</v>
      </c>
      <c r="B174" s="44">
        <f t="shared" si="13"/>
        <v>44531</v>
      </c>
      <c r="C174" s="45">
        <f t="shared" si="14"/>
        <v>1610.75</v>
      </c>
      <c r="D174" s="26"/>
      <c r="E174" s="26"/>
      <c r="F174" s="45">
        <f t="shared" si="15"/>
        <v>1034.23</v>
      </c>
      <c r="G174" s="45">
        <f t="shared" si="16"/>
        <v>576.52</v>
      </c>
      <c r="H174" s="45">
        <f t="shared" si="17"/>
        <v>206269.0200000001</v>
      </c>
    </row>
    <row r="175" spans="1:8" ht="12">
      <c r="A175" s="43">
        <f t="shared" si="12"/>
        <v>156</v>
      </c>
      <c r="B175" s="44">
        <f t="shared" si="13"/>
        <v>44562</v>
      </c>
      <c r="C175" s="45">
        <f t="shared" si="14"/>
        <v>1610.75</v>
      </c>
      <c r="D175" s="26"/>
      <c r="E175" s="26"/>
      <c r="F175" s="45">
        <f t="shared" si="15"/>
        <v>1031.35</v>
      </c>
      <c r="G175" s="45">
        <f t="shared" si="16"/>
        <v>579.4000000000001</v>
      </c>
      <c r="H175" s="45">
        <f t="shared" si="17"/>
        <v>205689.6200000001</v>
      </c>
    </row>
    <row r="176" spans="1:8" ht="12">
      <c r="A176" s="43">
        <f t="shared" si="12"/>
        <v>157</v>
      </c>
      <c r="B176" s="44">
        <f t="shared" si="13"/>
        <v>44593</v>
      </c>
      <c r="C176" s="45">
        <f t="shared" si="14"/>
        <v>1610.75</v>
      </c>
      <c r="D176" s="26"/>
      <c r="E176" s="26"/>
      <c r="F176" s="45">
        <f t="shared" si="15"/>
        <v>1028.45</v>
      </c>
      <c r="G176" s="45">
        <f t="shared" si="16"/>
        <v>582.3</v>
      </c>
      <c r="H176" s="45">
        <f t="shared" si="17"/>
        <v>205107.32000000012</v>
      </c>
    </row>
    <row r="177" spans="1:8" ht="12">
      <c r="A177" s="43">
        <f t="shared" si="12"/>
        <v>158</v>
      </c>
      <c r="B177" s="44">
        <f t="shared" si="13"/>
        <v>44621</v>
      </c>
      <c r="C177" s="45">
        <f t="shared" si="14"/>
        <v>1610.75</v>
      </c>
      <c r="D177" s="26"/>
      <c r="E177" s="26"/>
      <c r="F177" s="45">
        <f t="shared" si="15"/>
        <v>1025.54</v>
      </c>
      <c r="G177" s="45">
        <f t="shared" si="16"/>
        <v>585.21</v>
      </c>
      <c r="H177" s="45">
        <f t="shared" si="17"/>
        <v>204522.11000000013</v>
      </c>
    </row>
    <row r="178" spans="1:8" ht="12">
      <c r="A178" s="43">
        <f t="shared" si="12"/>
        <v>159</v>
      </c>
      <c r="B178" s="44">
        <f t="shared" si="13"/>
        <v>44652</v>
      </c>
      <c r="C178" s="45">
        <f t="shared" si="14"/>
        <v>1610.75</v>
      </c>
      <c r="D178" s="26"/>
      <c r="E178" s="26"/>
      <c r="F178" s="45">
        <f t="shared" si="15"/>
        <v>1022.61</v>
      </c>
      <c r="G178" s="45">
        <f t="shared" si="16"/>
        <v>588.14</v>
      </c>
      <c r="H178" s="45">
        <f t="shared" si="17"/>
        <v>203933.97000000012</v>
      </c>
    </row>
    <row r="179" spans="1:8" ht="12">
      <c r="A179" s="43">
        <f t="shared" si="12"/>
        <v>160</v>
      </c>
      <c r="B179" s="44">
        <f t="shared" si="13"/>
        <v>44682</v>
      </c>
      <c r="C179" s="45">
        <f t="shared" si="14"/>
        <v>1610.75</v>
      </c>
      <c r="D179" s="26"/>
      <c r="E179" s="26"/>
      <c r="F179" s="45">
        <f t="shared" si="15"/>
        <v>1019.67</v>
      </c>
      <c r="G179" s="45">
        <f t="shared" si="16"/>
        <v>591.08</v>
      </c>
      <c r="H179" s="45">
        <f t="shared" si="17"/>
        <v>203342.89000000013</v>
      </c>
    </row>
    <row r="180" spans="1:8" ht="12">
      <c r="A180" s="43">
        <f t="shared" si="12"/>
        <v>161</v>
      </c>
      <c r="B180" s="44">
        <f t="shared" si="13"/>
        <v>44713</v>
      </c>
      <c r="C180" s="45">
        <f t="shared" si="14"/>
        <v>1610.75</v>
      </c>
      <c r="D180" s="26"/>
      <c r="E180" s="26"/>
      <c r="F180" s="45">
        <f t="shared" si="15"/>
        <v>1016.71</v>
      </c>
      <c r="G180" s="45">
        <f t="shared" si="16"/>
        <v>594.04</v>
      </c>
      <c r="H180" s="45">
        <f t="shared" si="17"/>
        <v>202748.85000000012</v>
      </c>
    </row>
    <row r="181" spans="1:8" ht="12">
      <c r="A181" s="43">
        <f t="shared" si="12"/>
        <v>162</v>
      </c>
      <c r="B181" s="44">
        <f t="shared" si="13"/>
        <v>44743</v>
      </c>
      <c r="C181" s="45">
        <f t="shared" si="14"/>
        <v>1610.75</v>
      </c>
      <c r="D181" s="26"/>
      <c r="E181" s="26"/>
      <c r="F181" s="45">
        <f t="shared" si="15"/>
        <v>1013.74</v>
      </c>
      <c r="G181" s="45">
        <f t="shared" si="16"/>
        <v>597.01</v>
      </c>
      <c r="H181" s="45">
        <f t="shared" si="17"/>
        <v>202151.8400000001</v>
      </c>
    </row>
    <row r="182" spans="1:8" ht="12">
      <c r="A182" s="43">
        <f t="shared" si="12"/>
        <v>163</v>
      </c>
      <c r="B182" s="44">
        <f t="shared" si="13"/>
        <v>44774</v>
      </c>
      <c r="C182" s="45">
        <f t="shared" si="14"/>
        <v>1610.75</v>
      </c>
      <c r="D182" s="26"/>
      <c r="E182" s="26"/>
      <c r="F182" s="45">
        <f t="shared" si="15"/>
        <v>1010.76</v>
      </c>
      <c r="G182" s="45">
        <f t="shared" si="16"/>
        <v>599.99</v>
      </c>
      <c r="H182" s="45">
        <f t="shared" si="17"/>
        <v>201551.85000000012</v>
      </c>
    </row>
    <row r="183" spans="1:8" ht="12">
      <c r="A183" s="43">
        <f t="shared" si="12"/>
        <v>164</v>
      </c>
      <c r="B183" s="44">
        <f t="shared" si="13"/>
        <v>44805</v>
      </c>
      <c r="C183" s="45">
        <f t="shared" si="14"/>
        <v>1610.75</v>
      </c>
      <c r="D183" s="26"/>
      <c r="E183" s="26"/>
      <c r="F183" s="45">
        <f t="shared" si="15"/>
        <v>1007.76</v>
      </c>
      <c r="G183" s="45">
        <f t="shared" si="16"/>
        <v>602.99</v>
      </c>
      <c r="H183" s="45">
        <f t="shared" si="17"/>
        <v>200948.86000000013</v>
      </c>
    </row>
    <row r="184" spans="1:8" ht="12">
      <c r="A184" s="43">
        <f t="shared" si="12"/>
        <v>165</v>
      </c>
      <c r="B184" s="44">
        <f t="shared" si="13"/>
        <v>44835</v>
      </c>
      <c r="C184" s="45">
        <f t="shared" si="14"/>
        <v>1610.75</v>
      </c>
      <c r="D184" s="26"/>
      <c r="E184" s="26"/>
      <c r="F184" s="45">
        <f t="shared" si="15"/>
        <v>1004.74</v>
      </c>
      <c r="G184" s="45">
        <f t="shared" si="16"/>
        <v>606.01</v>
      </c>
      <c r="H184" s="45">
        <f t="shared" si="17"/>
        <v>200342.85000000012</v>
      </c>
    </row>
    <row r="185" spans="1:8" ht="12">
      <c r="A185" s="43">
        <f t="shared" si="12"/>
        <v>166</v>
      </c>
      <c r="B185" s="44">
        <f t="shared" si="13"/>
        <v>44866</v>
      </c>
      <c r="C185" s="45">
        <f t="shared" si="14"/>
        <v>1610.75</v>
      </c>
      <c r="D185" s="26"/>
      <c r="E185" s="26"/>
      <c r="F185" s="45">
        <f t="shared" si="15"/>
        <v>1001.71</v>
      </c>
      <c r="G185" s="45">
        <f t="shared" si="16"/>
        <v>609.04</v>
      </c>
      <c r="H185" s="45">
        <f t="shared" si="17"/>
        <v>199733.8100000001</v>
      </c>
    </row>
    <row r="186" spans="1:8" ht="12">
      <c r="A186" s="43">
        <f t="shared" si="12"/>
        <v>167</v>
      </c>
      <c r="B186" s="44">
        <f t="shared" si="13"/>
        <v>44896</v>
      </c>
      <c r="C186" s="45">
        <f t="shared" si="14"/>
        <v>1610.75</v>
      </c>
      <c r="D186" s="26"/>
      <c r="E186" s="26"/>
      <c r="F186" s="45">
        <f t="shared" si="15"/>
        <v>998.67</v>
      </c>
      <c r="G186" s="45">
        <f t="shared" si="16"/>
        <v>612.08</v>
      </c>
      <c r="H186" s="45">
        <f t="shared" si="17"/>
        <v>199121.73000000013</v>
      </c>
    </row>
    <row r="187" spans="1:8" ht="12">
      <c r="A187" s="43">
        <f t="shared" si="12"/>
        <v>168</v>
      </c>
      <c r="B187" s="44">
        <f t="shared" si="13"/>
        <v>44927</v>
      </c>
      <c r="C187" s="45">
        <f t="shared" si="14"/>
        <v>1610.75</v>
      </c>
      <c r="D187" s="26"/>
      <c r="E187" s="26"/>
      <c r="F187" s="45">
        <f t="shared" si="15"/>
        <v>995.61</v>
      </c>
      <c r="G187" s="45">
        <f t="shared" si="16"/>
        <v>615.14</v>
      </c>
      <c r="H187" s="45">
        <f t="shared" si="17"/>
        <v>198506.5900000001</v>
      </c>
    </row>
    <row r="188" spans="1:8" ht="12">
      <c r="A188" s="43">
        <f t="shared" si="12"/>
        <v>169</v>
      </c>
      <c r="B188" s="44">
        <f t="shared" si="13"/>
        <v>44958</v>
      </c>
      <c r="C188" s="45">
        <f t="shared" si="14"/>
        <v>1610.75</v>
      </c>
      <c r="D188" s="26"/>
      <c r="E188" s="26"/>
      <c r="F188" s="45">
        <f t="shared" si="15"/>
        <v>992.53</v>
      </c>
      <c r="G188" s="45">
        <f t="shared" si="16"/>
        <v>618.22</v>
      </c>
      <c r="H188" s="45">
        <f t="shared" si="17"/>
        <v>197888.3700000001</v>
      </c>
    </row>
    <row r="189" spans="1:8" ht="12">
      <c r="A189" s="43">
        <f t="shared" si="12"/>
        <v>170</v>
      </c>
      <c r="B189" s="44">
        <f t="shared" si="13"/>
        <v>44986</v>
      </c>
      <c r="C189" s="45">
        <f t="shared" si="14"/>
        <v>1610.75</v>
      </c>
      <c r="D189" s="26"/>
      <c r="E189" s="26"/>
      <c r="F189" s="45">
        <f t="shared" si="15"/>
        <v>989.44</v>
      </c>
      <c r="G189" s="45">
        <f t="shared" si="16"/>
        <v>621.31</v>
      </c>
      <c r="H189" s="45">
        <f t="shared" si="17"/>
        <v>197267.0600000001</v>
      </c>
    </row>
    <row r="190" spans="1:8" ht="12">
      <c r="A190" s="43">
        <f t="shared" si="12"/>
        <v>171</v>
      </c>
      <c r="B190" s="44">
        <f t="shared" si="13"/>
        <v>45017</v>
      </c>
      <c r="C190" s="45">
        <f t="shared" si="14"/>
        <v>1610.75</v>
      </c>
      <c r="D190" s="26"/>
      <c r="E190" s="26"/>
      <c r="F190" s="45">
        <f t="shared" si="15"/>
        <v>986.34</v>
      </c>
      <c r="G190" s="45">
        <f t="shared" si="16"/>
        <v>624.41</v>
      </c>
      <c r="H190" s="45">
        <f t="shared" si="17"/>
        <v>196642.6500000001</v>
      </c>
    </row>
    <row r="191" spans="1:8" ht="12">
      <c r="A191" s="43">
        <f t="shared" si="12"/>
        <v>172</v>
      </c>
      <c r="B191" s="44">
        <f t="shared" si="13"/>
        <v>45047</v>
      </c>
      <c r="C191" s="45">
        <f t="shared" si="14"/>
        <v>1610.75</v>
      </c>
      <c r="D191" s="26"/>
      <c r="E191" s="26"/>
      <c r="F191" s="45">
        <f t="shared" si="15"/>
        <v>983.21</v>
      </c>
      <c r="G191" s="45">
        <f t="shared" si="16"/>
        <v>627.54</v>
      </c>
      <c r="H191" s="45">
        <f t="shared" si="17"/>
        <v>196015.1100000001</v>
      </c>
    </row>
    <row r="192" spans="1:8" ht="12">
      <c r="A192" s="43">
        <f t="shared" si="12"/>
        <v>173</v>
      </c>
      <c r="B192" s="44">
        <f t="shared" si="13"/>
        <v>45078</v>
      </c>
      <c r="C192" s="45">
        <f t="shared" si="14"/>
        <v>1610.75</v>
      </c>
      <c r="D192" s="26"/>
      <c r="E192" s="26"/>
      <c r="F192" s="45">
        <f t="shared" si="15"/>
        <v>980.08</v>
      </c>
      <c r="G192" s="45">
        <f t="shared" si="16"/>
        <v>630.67</v>
      </c>
      <c r="H192" s="45">
        <f t="shared" si="17"/>
        <v>195384.4400000001</v>
      </c>
    </row>
    <row r="193" spans="1:8" ht="12">
      <c r="A193" s="43">
        <f t="shared" si="12"/>
        <v>174</v>
      </c>
      <c r="B193" s="44">
        <f t="shared" si="13"/>
        <v>45108</v>
      </c>
      <c r="C193" s="45">
        <f t="shared" si="14"/>
        <v>1610.75</v>
      </c>
      <c r="D193" s="26"/>
      <c r="E193" s="26"/>
      <c r="F193" s="45">
        <f t="shared" si="15"/>
        <v>976.92</v>
      </c>
      <c r="G193" s="45">
        <f t="shared" si="16"/>
        <v>633.83</v>
      </c>
      <c r="H193" s="45">
        <f t="shared" si="17"/>
        <v>194750.6100000001</v>
      </c>
    </row>
    <row r="194" spans="1:8" ht="12">
      <c r="A194" s="43">
        <f t="shared" si="12"/>
        <v>175</v>
      </c>
      <c r="B194" s="44">
        <f t="shared" si="13"/>
        <v>45139</v>
      </c>
      <c r="C194" s="45">
        <f t="shared" si="14"/>
        <v>1610.75</v>
      </c>
      <c r="D194" s="26"/>
      <c r="E194" s="26"/>
      <c r="F194" s="45">
        <f t="shared" si="15"/>
        <v>973.75</v>
      </c>
      <c r="G194" s="45">
        <f t="shared" si="16"/>
        <v>637</v>
      </c>
      <c r="H194" s="45">
        <f t="shared" si="17"/>
        <v>194113.6100000001</v>
      </c>
    </row>
    <row r="195" spans="1:8" ht="12">
      <c r="A195" s="43">
        <f t="shared" si="12"/>
        <v>176</v>
      </c>
      <c r="B195" s="44">
        <f t="shared" si="13"/>
        <v>45170</v>
      </c>
      <c r="C195" s="45">
        <f t="shared" si="14"/>
        <v>1610.75</v>
      </c>
      <c r="D195" s="26"/>
      <c r="E195" s="26"/>
      <c r="F195" s="45">
        <f t="shared" si="15"/>
        <v>970.57</v>
      </c>
      <c r="G195" s="45">
        <f t="shared" si="16"/>
        <v>640.18</v>
      </c>
      <c r="H195" s="45">
        <f t="shared" si="17"/>
        <v>193473.4300000001</v>
      </c>
    </row>
    <row r="196" spans="1:8" ht="12">
      <c r="A196" s="43">
        <f t="shared" si="12"/>
        <v>177</v>
      </c>
      <c r="B196" s="44">
        <f t="shared" si="13"/>
        <v>45200</v>
      </c>
      <c r="C196" s="45">
        <f t="shared" si="14"/>
        <v>1610.75</v>
      </c>
      <c r="D196" s="26"/>
      <c r="E196" s="26"/>
      <c r="F196" s="45">
        <f t="shared" si="15"/>
        <v>967.37</v>
      </c>
      <c r="G196" s="45">
        <f t="shared" si="16"/>
        <v>643.38</v>
      </c>
      <c r="H196" s="45">
        <f t="shared" si="17"/>
        <v>192830.0500000001</v>
      </c>
    </row>
    <row r="197" spans="1:8" ht="12">
      <c r="A197" s="43">
        <f t="shared" si="12"/>
        <v>178</v>
      </c>
      <c r="B197" s="44">
        <f t="shared" si="13"/>
        <v>45231</v>
      </c>
      <c r="C197" s="45">
        <f t="shared" si="14"/>
        <v>1610.75</v>
      </c>
      <c r="D197" s="26"/>
      <c r="E197" s="26"/>
      <c r="F197" s="45">
        <f t="shared" si="15"/>
        <v>964.15</v>
      </c>
      <c r="G197" s="45">
        <f t="shared" si="16"/>
        <v>646.6</v>
      </c>
      <c r="H197" s="45">
        <f t="shared" si="17"/>
        <v>192183.4500000001</v>
      </c>
    </row>
    <row r="198" spans="1:8" ht="12">
      <c r="A198" s="43">
        <f t="shared" si="12"/>
        <v>179</v>
      </c>
      <c r="B198" s="44">
        <f t="shared" si="13"/>
        <v>45261</v>
      </c>
      <c r="C198" s="45">
        <f t="shared" si="14"/>
        <v>1610.75</v>
      </c>
      <c r="D198" s="26"/>
      <c r="E198" s="26"/>
      <c r="F198" s="45">
        <f t="shared" si="15"/>
        <v>960.92</v>
      </c>
      <c r="G198" s="45">
        <f t="shared" si="16"/>
        <v>649.83</v>
      </c>
      <c r="H198" s="45">
        <f t="shared" si="17"/>
        <v>191533.6200000001</v>
      </c>
    </row>
    <row r="199" spans="1:8" ht="12">
      <c r="A199" s="43">
        <f t="shared" si="12"/>
        <v>180</v>
      </c>
      <c r="B199" s="44">
        <f t="shared" si="13"/>
        <v>45292</v>
      </c>
      <c r="C199" s="45">
        <f t="shared" si="14"/>
        <v>1610.75</v>
      </c>
      <c r="D199" s="26"/>
      <c r="E199" s="26"/>
      <c r="F199" s="45">
        <f t="shared" si="15"/>
        <v>957.67</v>
      </c>
      <c r="G199" s="45">
        <f t="shared" si="16"/>
        <v>653.08</v>
      </c>
      <c r="H199" s="45">
        <f t="shared" si="17"/>
        <v>190880.54000000012</v>
      </c>
    </row>
    <row r="200" spans="1:8" ht="12">
      <c r="A200" s="43">
        <f t="shared" si="12"/>
        <v>181</v>
      </c>
      <c r="B200" s="44">
        <f t="shared" si="13"/>
        <v>45323</v>
      </c>
      <c r="C200" s="45">
        <f t="shared" si="14"/>
        <v>1610.75</v>
      </c>
      <c r="D200" s="26"/>
      <c r="E200" s="26"/>
      <c r="F200" s="45">
        <f t="shared" si="15"/>
        <v>954.4</v>
      </c>
      <c r="G200" s="45">
        <f t="shared" si="16"/>
        <v>656.35</v>
      </c>
      <c r="H200" s="45">
        <f t="shared" si="17"/>
        <v>190224.19000000012</v>
      </c>
    </row>
    <row r="201" spans="1:8" ht="12">
      <c r="A201" s="43">
        <f t="shared" si="12"/>
        <v>182</v>
      </c>
      <c r="B201" s="44">
        <f t="shared" si="13"/>
        <v>45352</v>
      </c>
      <c r="C201" s="45">
        <f t="shared" si="14"/>
        <v>1610.75</v>
      </c>
      <c r="D201" s="26"/>
      <c r="E201" s="26"/>
      <c r="F201" s="45">
        <f t="shared" si="15"/>
        <v>951.12</v>
      </c>
      <c r="G201" s="45">
        <f t="shared" si="16"/>
        <v>659.63</v>
      </c>
      <c r="H201" s="45">
        <f t="shared" si="17"/>
        <v>189564.5600000001</v>
      </c>
    </row>
    <row r="202" spans="1:8" ht="12">
      <c r="A202" s="43">
        <f t="shared" si="12"/>
        <v>183</v>
      </c>
      <c r="B202" s="44">
        <f t="shared" si="13"/>
        <v>45383</v>
      </c>
      <c r="C202" s="45">
        <f t="shared" si="14"/>
        <v>1610.75</v>
      </c>
      <c r="D202" s="26"/>
      <c r="E202" s="26"/>
      <c r="F202" s="45">
        <f t="shared" si="15"/>
        <v>947.82</v>
      </c>
      <c r="G202" s="45">
        <f t="shared" si="16"/>
        <v>662.93</v>
      </c>
      <c r="H202" s="45">
        <f t="shared" si="17"/>
        <v>188901.63000000012</v>
      </c>
    </row>
    <row r="203" spans="1:8" ht="12">
      <c r="A203" s="43">
        <f t="shared" si="12"/>
        <v>184</v>
      </c>
      <c r="B203" s="44">
        <f t="shared" si="13"/>
        <v>45413</v>
      </c>
      <c r="C203" s="45">
        <f t="shared" si="14"/>
        <v>1610.75</v>
      </c>
      <c r="D203" s="26"/>
      <c r="E203" s="26"/>
      <c r="F203" s="45">
        <f t="shared" si="15"/>
        <v>944.51</v>
      </c>
      <c r="G203" s="45">
        <f t="shared" si="16"/>
        <v>666.24</v>
      </c>
      <c r="H203" s="45">
        <f t="shared" si="17"/>
        <v>188235.39000000013</v>
      </c>
    </row>
    <row r="204" spans="1:8" ht="12">
      <c r="A204" s="43">
        <f t="shared" si="12"/>
        <v>185</v>
      </c>
      <c r="B204" s="44">
        <f t="shared" si="13"/>
        <v>45444</v>
      </c>
      <c r="C204" s="45">
        <f t="shared" si="14"/>
        <v>1610.75</v>
      </c>
      <c r="D204" s="26"/>
      <c r="E204" s="26"/>
      <c r="F204" s="45">
        <f t="shared" si="15"/>
        <v>941.18</v>
      </c>
      <c r="G204" s="45">
        <f t="shared" si="16"/>
        <v>669.57</v>
      </c>
      <c r="H204" s="45">
        <f t="shared" si="17"/>
        <v>187565.82000000012</v>
      </c>
    </row>
    <row r="205" spans="1:8" ht="12">
      <c r="A205" s="43">
        <f t="shared" si="12"/>
        <v>186</v>
      </c>
      <c r="B205" s="44">
        <f t="shared" si="13"/>
        <v>45474</v>
      </c>
      <c r="C205" s="45">
        <f t="shared" si="14"/>
        <v>1610.75</v>
      </c>
      <c r="D205" s="26"/>
      <c r="E205" s="26"/>
      <c r="F205" s="45">
        <f t="shared" si="15"/>
        <v>937.83</v>
      </c>
      <c r="G205" s="45">
        <f t="shared" si="16"/>
        <v>672.92</v>
      </c>
      <c r="H205" s="45">
        <f t="shared" si="17"/>
        <v>186892.9000000001</v>
      </c>
    </row>
    <row r="206" spans="1:8" ht="12">
      <c r="A206" s="43">
        <f t="shared" si="12"/>
        <v>187</v>
      </c>
      <c r="B206" s="44">
        <f t="shared" si="13"/>
        <v>45505</v>
      </c>
      <c r="C206" s="45">
        <f t="shared" si="14"/>
        <v>1610.75</v>
      </c>
      <c r="D206" s="26"/>
      <c r="E206" s="26"/>
      <c r="F206" s="45">
        <f t="shared" si="15"/>
        <v>934.46</v>
      </c>
      <c r="G206" s="45">
        <f t="shared" si="16"/>
        <v>676.29</v>
      </c>
      <c r="H206" s="45">
        <f t="shared" si="17"/>
        <v>186216.6100000001</v>
      </c>
    </row>
    <row r="207" spans="1:8" ht="12">
      <c r="A207" s="43">
        <f t="shared" si="12"/>
        <v>188</v>
      </c>
      <c r="B207" s="44">
        <f t="shared" si="13"/>
        <v>45536</v>
      </c>
      <c r="C207" s="45">
        <f t="shared" si="14"/>
        <v>1610.75</v>
      </c>
      <c r="D207" s="26"/>
      <c r="E207" s="26"/>
      <c r="F207" s="45">
        <f t="shared" si="15"/>
        <v>931.08</v>
      </c>
      <c r="G207" s="45">
        <f t="shared" si="16"/>
        <v>679.67</v>
      </c>
      <c r="H207" s="45">
        <f t="shared" si="17"/>
        <v>185536.9400000001</v>
      </c>
    </row>
    <row r="208" spans="1:8" ht="12">
      <c r="A208" s="43">
        <f t="shared" si="12"/>
        <v>189</v>
      </c>
      <c r="B208" s="44">
        <f t="shared" si="13"/>
        <v>45566</v>
      </c>
      <c r="C208" s="45">
        <f t="shared" si="14"/>
        <v>1610.75</v>
      </c>
      <c r="D208" s="26"/>
      <c r="E208" s="26"/>
      <c r="F208" s="45">
        <f t="shared" si="15"/>
        <v>927.68</v>
      </c>
      <c r="G208" s="45">
        <f t="shared" si="16"/>
        <v>683.07</v>
      </c>
      <c r="H208" s="45">
        <f t="shared" si="17"/>
        <v>184853.87000000008</v>
      </c>
    </row>
    <row r="209" spans="1:8" ht="12">
      <c r="A209" s="43">
        <f t="shared" si="12"/>
        <v>190</v>
      </c>
      <c r="B209" s="44">
        <f t="shared" si="13"/>
        <v>45597</v>
      </c>
      <c r="C209" s="45">
        <f t="shared" si="14"/>
        <v>1610.75</v>
      </c>
      <c r="D209" s="26"/>
      <c r="E209" s="26"/>
      <c r="F209" s="45">
        <f t="shared" si="15"/>
        <v>924.27</v>
      </c>
      <c r="G209" s="45">
        <f t="shared" si="16"/>
        <v>686.48</v>
      </c>
      <c r="H209" s="45">
        <f t="shared" si="17"/>
        <v>184167.39000000007</v>
      </c>
    </row>
    <row r="210" spans="1:8" ht="12">
      <c r="A210" s="43">
        <f t="shared" si="12"/>
        <v>191</v>
      </c>
      <c r="B210" s="44">
        <f t="shared" si="13"/>
        <v>45627</v>
      </c>
      <c r="C210" s="45">
        <f t="shared" si="14"/>
        <v>1610.75</v>
      </c>
      <c r="D210" s="26"/>
      <c r="E210" s="26"/>
      <c r="F210" s="45">
        <f t="shared" si="15"/>
        <v>920.84</v>
      </c>
      <c r="G210" s="45">
        <f t="shared" si="16"/>
        <v>689.91</v>
      </c>
      <c r="H210" s="45">
        <f t="shared" si="17"/>
        <v>183477.48000000007</v>
      </c>
    </row>
    <row r="211" spans="1:8" ht="12">
      <c r="A211" s="43">
        <f t="shared" si="12"/>
        <v>192</v>
      </c>
      <c r="B211" s="44">
        <f t="shared" si="13"/>
        <v>45658</v>
      </c>
      <c r="C211" s="45">
        <f t="shared" si="14"/>
        <v>1610.75</v>
      </c>
      <c r="D211" s="26"/>
      <c r="E211" s="26"/>
      <c r="F211" s="45">
        <f t="shared" si="15"/>
        <v>917.39</v>
      </c>
      <c r="G211" s="45">
        <f t="shared" si="16"/>
        <v>693.36</v>
      </c>
      <c r="H211" s="45">
        <f t="shared" si="17"/>
        <v>182784.12000000008</v>
      </c>
    </row>
    <row r="212" spans="1:8" ht="12">
      <c r="A212" s="43">
        <f aca="true" t="shared" si="18" ref="A212:A275">IF(H211="","",IF(roundOpt,IF(OR(A211&gt;=nper,ROUND(H211,2)&lt;=0),"",A211+1),IF(OR(A211&gt;=nper,H211&lt;=0),"",A211+1)))</f>
        <v>193</v>
      </c>
      <c r="B212" s="44">
        <f aca="true" t="shared" si="19" ref="B212:B275">IF(A212="","",IF(periods_per_year=26,IF(A212=1,fpdate,B211+14),IF(periods_per_year=52,IF(A212=1,fpdate,B211+7),DATE(YEAR(fpdate),MONTH(fpdate)+(A212-1)*months_per_period,IF(periods_per_year=24,IF((1-MOD(A212,2))=1,DAY(fpdate)+14,DAY(fpdate)),DAY(fpdate))))))</f>
        <v>45689</v>
      </c>
      <c r="C212" s="45">
        <f aca="true" t="shared" si="20" ref="C212:C275">IF(A212="","",IF(A212&lt;=$D$12*periods_per_year,F212,IF(roundOpt,IF(OR(A212=nper,payment&gt;ROUND((1+rate)*H211,2)),ROUND((1+rate)*H211,2),payment),IF(OR(A212=nper,payment&gt;(1+rate)*H211),(1+rate)*H211,payment))))</f>
        <v>1610.75</v>
      </c>
      <c r="D212" s="26"/>
      <c r="E212" s="26"/>
      <c r="F212" s="45">
        <f aca="true" t="shared" si="21" ref="F212:F275">IF(A212="","",IF(AND(A212=1,pmtType=1),0,IF(roundOpt,ROUND(rate*H211,2),rate*H211)))</f>
        <v>913.92</v>
      </c>
      <c r="G212" s="45">
        <f t="shared" si="16"/>
        <v>696.83</v>
      </c>
      <c r="H212" s="45">
        <f t="shared" si="17"/>
        <v>182087.2900000001</v>
      </c>
    </row>
    <row r="213" spans="1:8" ht="12">
      <c r="A213" s="43">
        <f t="shared" si="18"/>
        <v>194</v>
      </c>
      <c r="B213" s="44">
        <f t="shared" si="19"/>
        <v>45717</v>
      </c>
      <c r="C213" s="45">
        <f t="shared" si="20"/>
        <v>1610.75</v>
      </c>
      <c r="D213" s="26"/>
      <c r="E213" s="26"/>
      <c r="F213" s="45">
        <f t="shared" si="21"/>
        <v>910.44</v>
      </c>
      <c r="G213" s="45">
        <f aca="true" t="shared" si="22" ref="G213:G276">IF(A213="","",C213-F213+D213)</f>
        <v>700.31</v>
      </c>
      <c r="H213" s="45">
        <f aca="true" t="shared" si="23" ref="H213:H276">IF(A213="","",H212-G213)</f>
        <v>181386.9800000001</v>
      </c>
    </row>
    <row r="214" spans="1:8" ht="12">
      <c r="A214" s="43">
        <f t="shared" si="18"/>
        <v>195</v>
      </c>
      <c r="B214" s="44">
        <f t="shared" si="19"/>
        <v>45748</v>
      </c>
      <c r="C214" s="45">
        <f t="shared" si="20"/>
        <v>1610.75</v>
      </c>
      <c r="D214" s="26"/>
      <c r="E214" s="26"/>
      <c r="F214" s="45">
        <f t="shared" si="21"/>
        <v>906.93</v>
      </c>
      <c r="G214" s="45">
        <f t="shared" si="22"/>
        <v>703.82</v>
      </c>
      <c r="H214" s="45">
        <f t="shared" si="23"/>
        <v>180683.1600000001</v>
      </c>
    </row>
    <row r="215" spans="1:8" ht="12">
      <c r="A215" s="43">
        <f t="shared" si="18"/>
        <v>196</v>
      </c>
      <c r="B215" s="44">
        <f t="shared" si="19"/>
        <v>45778</v>
      </c>
      <c r="C215" s="45">
        <f t="shared" si="20"/>
        <v>1610.75</v>
      </c>
      <c r="D215" s="26"/>
      <c r="E215" s="26"/>
      <c r="F215" s="45">
        <f t="shared" si="21"/>
        <v>903.42</v>
      </c>
      <c r="G215" s="45">
        <f t="shared" si="22"/>
        <v>707.33</v>
      </c>
      <c r="H215" s="45">
        <f t="shared" si="23"/>
        <v>179975.8300000001</v>
      </c>
    </row>
    <row r="216" spans="1:8" ht="12">
      <c r="A216" s="43">
        <f t="shared" si="18"/>
        <v>197</v>
      </c>
      <c r="B216" s="44">
        <f t="shared" si="19"/>
        <v>45809</v>
      </c>
      <c r="C216" s="45">
        <f t="shared" si="20"/>
        <v>1610.75</v>
      </c>
      <c r="D216" s="26"/>
      <c r="E216" s="26"/>
      <c r="F216" s="45">
        <f t="shared" si="21"/>
        <v>899.88</v>
      </c>
      <c r="G216" s="45">
        <f t="shared" si="22"/>
        <v>710.87</v>
      </c>
      <c r="H216" s="45">
        <f t="shared" si="23"/>
        <v>179264.9600000001</v>
      </c>
    </row>
    <row r="217" spans="1:8" ht="12">
      <c r="A217" s="43">
        <f t="shared" si="18"/>
        <v>198</v>
      </c>
      <c r="B217" s="44">
        <f t="shared" si="19"/>
        <v>45839</v>
      </c>
      <c r="C217" s="45">
        <f t="shared" si="20"/>
        <v>1610.75</v>
      </c>
      <c r="D217" s="26"/>
      <c r="E217" s="26"/>
      <c r="F217" s="45">
        <f t="shared" si="21"/>
        <v>896.32</v>
      </c>
      <c r="G217" s="45">
        <f t="shared" si="22"/>
        <v>714.43</v>
      </c>
      <c r="H217" s="45">
        <f t="shared" si="23"/>
        <v>178550.53000000012</v>
      </c>
    </row>
    <row r="218" spans="1:8" ht="12">
      <c r="A218" s="43">
        <f t="shared" si="18"/>
        <v>199</v>
      </c>
      <c r="B218" s="44">
        <f t="shared" si="19"/>
        <v>45870</v>
      </c>
      <c r="C218" s="45">
        <f t="shared" si="20"/>
        <v>1610.75</v>
      </c>
      <c r="D218" s="26"/>
      <c r="E218" s="26"/>
      <c r="F218" s="45">
        <f t="shared" si="21"/>
        <v>892.75</v>
      </c>
      <c r="G218" s="45">
        <f t="shared" si="22"/>
        <v>718</v>
      </c>
      <c r="H218" s="45">
        <f t="shared" si="23"/>
        <v>177832.53000000012</v>
      </c>
    </row>
    <row r="219" spans="1:8" ht="12">
      <c r="A219" s="43">
        <f t="shared" si="18"/>
        <v>200</v>
      </c>
      <c r="B219" s="44">
        <f t="shared" si="19"/>
        <v>45901</v>
      </c>
      <c r="C219" s="45">
        <f t="shared" si="20"/>
        <v>1610.75</v>
      </c>
      <c r="D219" s="26"/>
      <c r="E219" s="26"/>
      <c r="F219" s="45">
        <f t="shared" si="21"/>
        <v>889.16</v>
      </c>
      <c r="G219" s="45">
        <f t="shared" si="22"/>
        <v>721.59</v>
      </c>
      <c r="H219" s="45">
        <f t="shared" si="23"/>
        <v>177110.94000000012</v>
      </c>
    </row>
    <row r="220" spans="1:8" ht="12">
      <c r="A220" s="43">
        <f t="shared" si="18"/>
        <v>201</v>
      </c>
      <c r="B220" s="44">
        <f t="shared" si="19"/>
        <v>45931</v>
      </c>
      <c r="C220" s="45">
        <f t="shared" si="20"/>
        <v>1610.75</v>
      </c>
      <c r="D220" s="26"/>
      <c r="E220" s="26"/>
      <c r="F220" s="45">
        <f t="shared" si="21"/>
        <v>885.55</v>
      </c>
      <c r="G220" s="45">
        <f t="shared" si="22"/>
        <v>725.2</v>
      </c>
      <c r="H220" s="45">
        <f t="shared" si="23"/>
        <v>176385.7400000001</v>
      </c>
    </row>
    <row r="221" spans="1:8" ht="12">
      <c r="A221" s="43">
        <f t="shared" si="18"/>
        <v>202</v>
      </c>
      <c r="B221" s="44">
        <f t="shared" si="19"/>
        <v>45962</v>
      </c>
      <c r="C221" s="45">
        <f t="shared" si="20"/>
        <v>1610.75</v>
      </c>
      <c r="D221" s="26"/>
      <c r="E221" s="26"/>
      <c r="F221" s="45">
        <f t="shared" si="21"/>
        <v>881.93</v>
      </c>
      <c r="G221" s="45">
        <f t="shared" si="22"/>
        <v>728.82</v>
      </c>
      <c r="H221" s="45">
        <f t="shared" si="23"/>
        <v>175656.9200000001</v>
      </c>
    </row>
    <row r="222" spans="1:8" ht="12">
      <c r="A222" s="43">
        <f t="shared" si="18"/>
        <v>203</v>
      </c>
      <c r="B222" s="44">
        <f t="shared" si="19"/>
        <v>45992</v>
      </c>
      <c r="C222" s="45">
        <f t="shared" si="20"/>
        <v>1610.75</v>
      </c>
      <c r="D222" s="26"/>
      <c r="E222" s="26"/>
      <c r="F222" s="45">
        <f t="shared" si="21"/>
        <v>878.28</v>
      </c>
      <c r="G222" s="45">
        <f t="shared" si="22"/>
        <v>732.47</v>
      </c>
      <c r="H222" s="45">
        <f t="shared" si="23"/>
        <v>174924.4500000001</v>
      </c>
    </row>
    <row r="223" spans="1:8" ht="12">
      <c r="A223" s="43">
        <f t="shared" si="18"/>
        <v>204</v>
      </c>
      <c r="B223" s="44">
        <f t="shared" si="19"/>
        <v>46023</v>
      </c>
      <c r="C223" s="45">
        <f t="shared" si="20"/>
        <v>1610.75</v>
      </c>
      <c r="D223" s="26"/>
      <c r="E223" s="26"/>
      <c r="F223" s="45">
        <f t="shared" si="21"/>
        <v>874.62</v>
      </c>
      <c r="G223" s="45">
        <f t="shared" si="22"/>
        <v>736.13</v>
      </c>
      <c r="H223" s="45">
        <f t="shared" si="23"/>
        <v>174188.3200000001</v>
      </c>
    </row>
    <row r="224" spans="1:8" ht="12">
      <c r="A224" s="43">
        <f t="shared" si="18"/>
        <v>205</v>
      </c>
      <c r="B224" s="44">
        <f t="shared" si="19"/>
        <v>46054</v>
      </c>
      <c r="C224" s="45">
        <f t="shared" si="20"/>
        <v>1610.75</v>
      </c>
      <c r="D224" s="26"/>
      <c r="E224" s="26"/>
      <c r="F224" s="45">
        <f t="shared" si="21"/>
        <v>870.94</v>
      </c>
      <c r="G224" s="45">
        <f t="shared" si="22"/>
        <v>739.81</v>
      </c>
      <c r="H224" s="45">
        <f t="shared" si="23"/>
        <v>173448.5100000001</v>
      </c>
    </row>
    <row r="225" spans="1:8" ht="12">
      <c r="A225" s="43">
        <f t="shared" si="18"/>
        <v>206</v>
      </c>
      <c r="B225" s="44">
        <f t="shared" si="19"/>
        <v>46082</v>
      </c>
      <c r="C225" s="45">
        <f t="shared" si="20"/>
        <v>1610.75</v>
      </c>
      <c r="D225" s="26"/>
      <c r="E225" s="26"/>
      <c r="F225" s="45">
        <f t="shared" si="21"/>
        <v>867.24</v>
      </c>
      <c r="G225" s="45">
        <f t="shared" si="22"/>
        <v>743.51</v>
      </c>
      <c r="H225" s="45">
        <f t="shared" si="23"/>
        <v>172705.0000000001</v>
      </c>
    </row>
    <row r="226" spans="1:8" ht="12">
      <c r="A226" s="43">
        <f t="shared" si="18"/>
        <v>207</v>
      </c>
      <c r="B226" s="44">
        <f t="shared" si="19"/>
        <v>46113</v>
      </c>
      <c r="C226" s="45">
        <f t="shared" si="20"/>
        <v>1610.75</v>
      </c>
      <c r="D226" s="26"/>
      <c r="E226" s="26"/>
      <c r="F226" s="45">
        <f t="shared" si="21"/>
        <v>863.52</v>
      </c>
      <c r="G226" s="45">
        <f t="shared" si="22"/>
        <v>747.23</v>
      </c>
      <c r="H226" s="45">
        <f t="shared" si="23"/>
        <v>171957.77000000008</v>
      </c>
    </row>
    <row r="227" spans="1:8" ht="12">
      <c r="A227" s="43">
        <f t="shared" si="18"/>
        <v>208</v>
      </c>
      <c r="B227" s="44">
        <f t="shared" si="19"/>
        <v>46143</v>
      </c>
      <c r="C227" s="45">
        <f t="shared" si="20"/>
        <v>1610.75</v>
      </c>
      <c r="D227" s="26"/>
      <c r="E227" s="26"/>
      <c r="F227" s="45">
        <f t="shared" si="21"/>
        <v>859.79</v>
      </c>
      <c r="G227" s="45">
        <f t="shared" si="22"/>
        <v>750.96</v>
      </c>
      <c r="H227" s="45">
        <f t="shared" si="23"/>
        <v>171206.81000000008</v>
      </c>
    </row>
    <row r="228" spans="1:8" ht="12">
      <c r="A228" s="43">
        <f t="shared" si="18"/>
        <v>209</v>
      </c>
      <c r="B228" s="44">
        <f t="shared" si="19"/>
        <v>46174</v>
      </c>
      <c r="C228" s="45">
        <f t="shared" si="20"/>
        <v>1610.75</v>
      </c>
      <c r="D228" s="26"/>
      <c r="E228" s="26"/>
      <c r="F228" s="45">
        <f t="shared" si="21"/>
        <v>856.03</v>
      </c>
      <c r="G228" s="45">
        <f t="shared" si="22"/>
        <v>754.72</v>
      </c>
      <c r="H228" s="45">
        <f t="shared" si="23"/>
        <v>170452.09000000008</v>
      </c>
    </row>
    <row r="229" spans="1:8" ht="12">
      <c r="A229" s="43">
        <f t="shared" si="18"/>
        <v>210</v>
      </c>
      <c r="B229" s="44">
        <f t="shared" si="19"/>
        <v>46204</v>
      </c>
      <c r="C229" s="45">
        <f t="shared" si="20"/>
        <v>1610.75</v>
      </c>
      <c r="D229" s="26"/>
      <c r="E229" s="26"/>
      <c r="F229" s="45">
        <f t="shared" si="21"/>
        <v>852.26</v>
      </c>
      <c r="G229" s="45">
        <f t="shared" si="22"/>
        <v>758.49</v>
      </c>
      <c r="H229" s="45">
        <f t="shared" si="23"/>
        <v>169693.6000000001</v>
      </c>
    </row>
    <row r="230" spans="1:8" ht="12">
      <c r="A230" s="43">
        <f t="shared" si="18"/>
        <v>211</v>
      </c>
      <c r="B230" s="44">
        <f t="shared" si="19"/>
        <v>46235</v>
      </c>
      <c r="C230" s="45">
        <f t="shared" si="20"/>
        <v>1610.75</v>
      </c>
      <c r="D230" s="26"/>
      <c r="E230" s="26"/>
      <c r="F230" s="45">
        <f t="shared" si="21"/>
        <v>848.47</v>
      </c>
      <c r="G230" s="45">
        <f t="shared" si="22"/>
        <v>762.28</v>
      </c>
      <c r="H230" s="45">
        <f t="shared" si="23"/>
        <v>168931.3200000001</v>
      </c>
    </row>
    <row r="231" spans="1:8" ht="12">
      <c r="A231" s="43">
        <f t="shared" si="18"/>
        <v>212</v>
      </c>
      <c r="B231" s="44">
        <f t="shared" si="19"/>
        <v>46266</v>
      </c>
      <c r="C231" s="45">
        <f t="shared" si="20"/>
        <v>1610.75</v>
      </c>
      <c r="D231" s="26"/>
      <c r="E231" s="26"/>
      <c r="F231" s="45">
        <f t="shared" si="21"/>
        <v>844.66</v>
      </c>
      <c r="G231" s="45">
        <f t="shared" si="22"/>
        <v>766.09</v>
      </c>
      <c r="H231" s="45">
        <f t="shared" si="23"/>
        <v>168165.2300000001</v>
      </c>
    </row>
    <row r="232" spans="1:8" ht="12">
      <c r="A232" s="43">
        <f t="shared" si="18"/>
        <v>213</v>
      </c>
      <c r="B232" s="44">
        <f t="shared" si="19"/>
        <v>46296</v>
      </c>
      <c r="C232" s="45">
        <f t="shared" si="20"/>
        <v>1610.75</v>
      </c>
      <c r="D232" s="26"/>
      <c r="E232" s="26"/>
      <c r="F232" s="45">
        <f t="shared" si="21"/>
        <v>840.83</v>
      </c>
      <c r="G232" s="45">
        <f t="shared" si="22"/>
        <v>769.92</v>
      </c>
      <c r="H232" s="45">
        <f t="shared" si="23"/>
        <v>167395.31000000008</v>
      </c>
    </row>
    <row r="233" spans="1:8" ht="12">
      <c r="A233" s="43">
        <f t="shared" si="18"/>
        <v>214</v>
      </c>
      <c r="B233" s="44">
        <f t="shared" si="19"/>
        <v>46327</v>
      </c>
      <c r="C233" s="45">
        <f t="shared" si="20"/>
        <v>1610.75</v>
      </c>
      <c r="D233" s="26"/>
      <c r="E233" s="26"/>
      <c r="F233" s="45">
        <f t="shared" si="21"/>
        <v>836.98</v>
      </c>
      <c r="G233" s="45">
        <f t="shared" si="22"/>
        <v>773.77</v>
      </c>
      <c r="H233" s="45">
        <f t="shared" si="23"/>
        <v>166621.5400000001</v>
      </c>
    </row>
    <row r="234" spans="1:8" ht="12">
      <c r="A234" s="43">
        <f t="shared" si="18"/>
        <v>215</v>
      </c>
      <c r="B234" s="44">
        <f t="shared" si="19"/>
        <v>46357</v>
      </c>
      <c r="C234" s="45">
        <f t="shared" si="20"/>
        <v>1610.75</v>
      </c>
      <c r="D234" s="26"/>
      <c r="E234" s="26"/>
      <c r="F234" s="45">
        <f t="shared" si="21"/>
        <v>833.11</v>
      </c>
      <c r="G234" s="45">
        <f t="shared" si="22"/>
        <v>777.64</v>
      </c>
      <c r="H234" s="45">
        <f t="shared" si="23"/>
        <v>165843.90000000008</v>
      </c>
    </row>
    <row r="235" spans="1:8" ht="12">
      <c r="A235" s="43">
        <f t="shared" si="18"/>
        <v>216</v>
      </c>
      <c r="B235" s="44">
        <f t="shared" si="19"/>
        <v>46388</v>
      </c>
      <c r="C235" s="45">
        <f t="shared" si="20"/>
        <v>1610.75</v>
      </c>
      <c r="D235" s="26"/>
      <c r="E235" s="26"/>
      <c r="F235" s="45">
        <f t="shared" si="21"/>
        <v>829.22</v>
      </c>
      <c r="G235" s="45">
        <f t="shared" si="22"/>
        <v>781.53</v>
      </c>
      <c r="H235" s="45">
        <f t="shared" si="23"/>
        <v>165062.37000000008</v>
      </c>
    </row>
    <row r="236" spans="1:8" ht="12">
      <c r="A236" s="43">
        <f t="shared" si="18"/>
        <v>217</v>
      </c>
      <c r="B236" s="44">
        <f t="shared" si="19"/>
        <v>46419</v>
      </c>
      <c r="C236" s="45">
        <f t="shared" si="20"/>
        <v>1610.75</v>
      </c>
      <c r="D236" s="26"/>
      <c r="E236" s="26"/>
      <c r="F236" s="45">
        <f t="shared" si="21"/>
        <v>825.31</v>
      </c>
      <c r="G236" s="45">
        <f t="shared" si="22"/>
        <v>785.44</v>
      </c>
      <c r="H236" s="45">
        <f t="shared" si="23"/>
        <v>164276.93000000008</v>
      </c>
    </row>
    <row r="237" spans="1:8" ht="12">
      <c r="A237" s="43">
        <f t="shared" si="18"/>
        <v>218</v>
      </c>
      <c r="B237" s="44">
        <f t="shared" si="19"/>
        <v>46447</v>
      </c>
      <c r="C237" s="45">
        <f t="shared" si="20"/>
        <v>1610.75</v>
      </c>
      <c r="D237" s="26"/>
      <c r="E237" s="26"/>
      <c r="F237" s="45">
        <f t="shared" si="21"/>
        <v>821.38</v>
      </c>
      <c r="G237" s="45">
        <f t="shared" si="22"/>
        <v>789.37</v>
      </c>
      <c r="H237" s="45">
        <f t="shared" si="23"/>
        <v>163487.56000000008</v>
      </c>
    </row>
    <row r="238" spans="1:8" ht="12">
      <c r="A238" s="43">
        <f t="shared" si="18"/>
        <v>219</v>
      </c>
      <c r="B238" s="44">
        <f t="shared" si="19"/>
        <v>46478</v>
      </c>
      <c r="C238" s="45">
        <f t="shared" si="20"/>
        <v>1610.75</v>
      </c>
      <c r="D238" s="26"/>
      <c r="E238" s="26"/>
      <c r="F238" s="45">
        <f t="shared" si="21"/>
        <v>817.44</v>
      </c>
      <c r="G238" s="45">
        <f t="shared" si="22"/>
        <v>793.31</v>
      </c>
      <c r="H238" s="45">
        <f t="shared" si="23"/>
        <v>162694.2500000001</v>
      </c>
    </row>
    <row r="239" spans="1:8" ht="12">
      <c r="A239" s="43">
        <f t="shared" si="18"/>
        <v>220</v>
      </c>
      <c r="B239" s="44">
        <f t="shared" si="19"/>
        <v>46508</v>
      </c>
      <c r="C239" s="45">
        <f t="shared" si="20"/>
        <v>1610.75</v>
      </c>
      <c r="D239" s="26"/>
      <c r="E239" s="26"/>
      <c r="F239" s="45">
        <f t="shared" si="21"/>
        <v>813.47</v>
      </c>
      <c r="G239" s="45">
        <f t="shared" si="22"/>
        <v>797.28</v>
      </c>
      <c r="H239" s="45">
        <f t="shared" si="23"/>
        <v>161896.9700000001</v>
      </c>
    </row>
    <row r="240" spans="1:8" ht="12">
      <c r="A240" s="43">
        <f t="shared" si="18"/>
        <v>221</v>
      </c>
      <c r="B240" s="44">
        <f t="shared" si="19"/>
        <v>46539</v>
      </c>
      <c r="C240" s="45">
        <f t="shared" si="20"/>
        <v>1610.75</v>
      </c>
      <c r="D240" s="26"/>
      <c r="E240" s="26"/>
      <c r="F240" s="45">
        <f t="shared" si="21"/>
        <v>809.48</v>
      </c>
      <c r="G240" s="45">
        <f t="shared" si="22"/>
        <v>801.27</v>
      </c>
      <c r="H240" s="45">
        <f t="shared" si="23"/>
        <v>161095.7000000001</v>
      </c>
    </row>
    <row r="241" spans="1:8" ht="12">
      <c r="A241" s="43">
        <f t="shared" si="18"/>
        <v>222</v>
      </c>
      <c r="B241" s="44">
        <f t="shared" si="19"/>
        <v>46569</v>
      </c>
      <c r="C241" s="45">
        <f t="shared" si="20"/>
        <v>1610.75</v>
      </c>
      <c r="D241" s="26"/>
      <c r="E241" s="26"/>
      <c r="F241" s="45">
        <f t="shared" si="21"/>
        <v>805.48</v>
      </c>
      <c r="G241" s="45">
        <f t="shared" si="22"/>
        <v>805.27</v>
      </c>
      <c r="H241" s="45">
        <f t="shared" si="23"/>
        <v>160290.4300000001</v>
      </c>
    </row>
    <row r="242" spans="1:8" ht="12">
      <c r="A242" s="43">
        <f t="shared" si="18"/>
        <v>223</v>
      </c>
      <c r="B242" s="44">
        <f t="shared" si="19"/>
        <v>46600</v>
      </c>
      <c r="C242" s="45">
        <f t="shared" si="20"/>
        <v>1610.75</v>
      </c>
      <c r="D242" s="26"/>
      <c r="E242" s="26"/>
      <c r="F242" s="45">
        <f t="shared" si="21"/>
        <v>801.45</v>
      </c>
      <c r="G242" s="45">
        <f t="shared" si="22"/>
        <v>809.3</v>
      </c>
      <c r="H242" s="45">
        <f t="shared" si="23"/>
        <v>159481.13000000012</v>
      </c>
    </row>
    <row r="243" spans="1:8" ht="12">
      <c r="A243" s="43">
        <f t="shared" si="18"/>
        <v>224</v>
      </c>
      <c r="B243" s="44">
        <f t="shared" si="19"/>
        <v>46631</v>
      </c>
      <c r="C243" s="45">
        <f t="shared" si="20"/>
        <v>1610.75</v>
      </c>
      <c r="D243" s="26"/>
      <c r="E243" s="26"/>
      <c r="F243" s="45">
        <f t="shared" si="21"/>
        <v>797.41</v>
      </c>
      <c r="G243" s="45">
        <f t="shared" si="22"/>
        <v>813.34</v>
      </c>
      <c r="H243" s="45">
        <f t="shared" si="23"/>
        <v>158667.79000000012</v>
      </c>
    </row>
    <row r="244" spans="1:8" ht="12">
      <c r="A244" s="43">
        <f t="shared" si="18"/>
        <v>225</v>
      </c>
      <c r="B244" s="44">
        <f t="shared" si="19"/>
        <v>46661</v>
      </c>
      <c r="C244" s="45">
        <f t="shared" si="20"/>
        <v>1610.75</v>
      </c>
      <c r="D244" s="26"/>
      <c r="E244" s="26"/>
      <c r="F244" s="45">
        <f t="shared" si="21"/>
        <v>793.34</v>
      </c>
      <c r="G244" s="45">
        <f t="shared" si="22"/>
        <v>817.41</v>
      </c>
      <c r="H244" s="45">
        <f t="shared" si="23"/>
        <v>157850.38000000012</v>
      </c>
    </row>
    <row r="245" spans="1:8" ht="12">
      <c r="A245" s="43">
        <f t="shared" si="18"/>
        <v>226</v>
      </c>
      <c r="B245" s="44">
        <f t="shared" si="19"/>
        <v>46692</v>
      </c>
      <c r="C245" s="45">
        <f t="shared" si="20"/>
        <v>1610.75</v>
      </c>
      <c r="D245" s="26"/>
      <c r="E245" s="26"/>
      <c r="F245" s="45">
        <f t="shared" si="21"/>
        <v>789.25</v>
      </c>
      <c r="G245" s="45">
        <f t="shared" si="22"/>
        <v>821.5</v>
      </c>
      <c r="H245" s="45">
        <f t="shared" si="23"/>
        <v>157028.88000000012</v>
      </c>
    </row>
    <row r="246" spans="1:8" ht="12">
      <c r="A246" s="43">
        <f t="shared" si="18"/>
        <v>227</v>
      </c>
      <c r="B246" s="44">
        <f t="shared" si="19"/>
        <v>46722</v>
      </c>
      <c r="C246" s="45">
        <f t="shared" si="20"/>
        <v>1610.75</v>
      </c>
      <c r="D246" s="26"/>
      <c r="E246" s="26"/>
      <c r="F246" s="45">
        <f t="shared" si="21"/>
        <v>785.14</v>
      </c>
      <c r="G246" s="45">
        <f t="shared" si="22"/>
        <v>825.61</v>
      </c>
      <c r="H246" s="45">
        <f t="shared" si="23"/>
        <v>156203.27000000014</v>
      </c>
    </row>
    <row r="247" spans="1:8" ht="12">
      <c r="A247" s="43">
        <f t="shared" si="18"/>
        <v>228</v>
      </c>
      <c r="B247" s="44">
        <f t="shared" si="19"/>
        <v>46753</v>
      </c>
      <c r="C247" s="45">
        <f t="shared" si="20"/>
        <v>1610.75</v>
      </c>
      <c r="D247" s="26"/>
      <c r="E247" s="26"/>
      <c r="F247" s="45">
        <f t="shared" si="21"/>
        <v>781.02</v>
      </c>
      <c r="G247" s="45">
        <f t="shared" si="22"/>
        <v>829.73</v>
      </c>
      <c r="H247" s="45">
        <f t="shared" si="23"/>
        <v>155373.54000000012</v>
      </c>
    </row>
    <row r="248" spans="1:8" ht="12">
      <c r="A248" s="43">
        <f t="shared" si="18"/>
        <v>229</v>
      </c>
      <c r="B248" s="44">
        <f t="shared" si="19"/>
        <v>46784</v>
      </c>
      <c r="C248" s="45">
        <f t="shared" si="20"/>
        <v>1610.75</v>
      </c>
      <c r="D248" s="26"/>
      <c r="E248" s="26"/>
      <c r="F248" s="45">
        <f t="shared" si="21"/>
        <v>776.87</v>
      </c>
      <c r="G248" s="45">
        <f t="shared" si="22"/>
        <v>833.88</v>
      </c>
      <c r="H248" s="45">
        <f t="shared" si="23"/>
        <v>154539.66000000012</v>
      </c>
    </row>
    <row r="249" spans="1:8" ht="12">
      <c r="A249" s="43">
        <f t="shared" si="18"/>
        <v>230</v>
      </c>
      <c r="B249" s="44">
        <f t="shared" si="19"/>
        <v>46813</v>
      </c>
      <c r="C249" s="45">
        <f t="shared" si="20"/>
        <v>1610.75</v>
      </c>
      <c r="D249" s="26"/>
      <c r="E249" s="26"/>
      <c r="F249" s="45">
        <f t="shared" si="21"/>
        <v>772.7</v>
      </c>
      <c r="G249" s="45">
        <f t="shared" si="22"/>
        <v>838.05</v>
      </c>
      <c r="H249" s="45">
        <f t="shared" si="23"/>
        <v>153701.61000000013</v>
      </c>
    </row>
    <row r="250" spans="1:8" ht="12">
      <c r="A250" s="43">
        <f t="shared" si="18"/>
        <v>231</v>
      </c>
      <c r="B250" s="44">
        <f t="shared" si="19"/>
        <v>46844</v>
      </c>
      <c r="C250" s="45">
        <f t="shared" si="20"/>
        <v>1610.75</v>
      </c>
      <c r="D250" s="26"/>
      <c r="E250" s="26"/>
      <c r="F250" s="45">
        <f t="shared" si="21"/>
        <v>768.51</v>
      </c>
      <c r="G250" s="45">
        <f t="shared" si="22"/>
        <v>842.24</v>
      </c>
      <c r="H250" s="45">
        <f t="shared" si="23"/>
        <v>152859.37000000014</v>
      </c>
    </row>
    <row r="251" spans="1:8" ht="12">
      <c r="A251" s="43">
        <f t="shared" si="18"/>
        <v>232</v>
      </c>
      <c r="B251" s="44">
        <f t="shared" si="19"/>
        <v>46874</v>
      </c>
      <c r="C251" s="45">
        <f t="shared" si="20"/>
        <v>1610.75</v>
      </c>
      <c r="D251" s="26"/>
      <c r="E251" s="26"/>
      <c r="F251" s="45">
        <f t="shared" si="21"/>
        <v>764.3</v>
      </c>
      <c r="G251" s="45">
        <f t="shared" si="22"/>
        <v>846.45</v>
      </c>
      <c r="H251" s="45">
        <f t="shared" si="23"/>
        <v>152012.92000000013</v>
      </c>
    </row>
    <row r="252" spans="1:8" ht="12">
      <c r="A252" s="43">
        <f t="shared" si="18"/>
        <v>233</v>
      </c>
      <c r="B252" s="44">
        <f t="shared" si="19"/>
        <v>46905</v>
      </c>
      <c r="C252" s="45">
        <f t="shared" si="20"/>
        <v>1610.75</v>
      </c>
      <c r="D252" s="26"/>
      <c r="E252" s="26"/>
      <c r="F252" s="45">
        <f t="shared" si="21"/>
        <v>760.06</v>
      </c>
      <c r="G252" s="45">
        <f t="shared" si="22"/>
        <v>850.69</v>
      </c>
      <c r="H252" s="45">
        <f t="shared" si="23"/>
        <v>151162.23000000013</v>
      </c>
    </row>
    <row r="253" spans="1:8" ht="12">
      <c r="A253" s="43">
        <f t="shared" si="18"/>
        <v>234</v>
      </c>
      <c r="B253" s="44">
        <f t="shared" si="19"/>
        <v>46935</v>
      </c>
      <c r="C253" s="45">
        <f t="shared" si="20"/>
        <v>1610.75</v>
      </c>
      <c r="D253" s="26"/>
      <c r="E253" s="26"/>
      <c r="F253" s="45">
        <f t="shared" si="21"/>
        <v>755.81</v>
      </c>
      <c r="G253" s="45">
        <f t="shared" si="22"/>
        <v>854.94</v>
      </c>
      <c r="H253" s="45">
        <f t="shared" si="23"/>
        <v>150307.29000000012</v>
      </c>
    </row>
    <row r="254" spans="1:8" ht="12">
      <c r="A254" s="43">
        <f t="shared" si="18"/>
        <v>235</v>
      </c>
      <c r="B254" s="44">
        <f t="shared" si="19"/>
        <v>46966</v>
      </c>
      <c r="C254" s="45">
        <f t="shared" si="20"/>
        <v>1610.75</v>
      </c>
      <c r="D254" s="26"/>
      <c r="E254" s="26"/>
      <c r="F254" s="45">
        <f t="shared" si="21"/>
        <v>751.54</v>
      </c>
      <c r="G254" s="45">
        <f t="shared" si="22"/>
        <v>859.21</v>
      </c>
      <c r="H254" s="45">
        <f t="shared" si="23"/>
        <v>149448.08000000013</v>
      </c>
    </row>
    <row r="255" spans="1:8" ht="12">
      <c r="A255" s="43">
        <f t="shared" si="18"/>
        <v>236</v>
      </c>
      <c r="B255" s="44">
        <f t="shared" si="19"/>
        <v>46997</v>
      </c>
      <c r="C255" s="45">
        <f t="shared" si="20"/>
        <v>1610.75</v>
      </c>
      <c r="D255" s="26"/>
      <c r="E255" s="26"/>
      <c r="F255" s="45">
        <f t="shared" si="21"/>
        <v>747.24</v>
      </c>
      <c r="G255" s="45">
        <f t="shared" si="22"/>
        <v>863.51</v>
      </c>
      <c r="H255" s="45">
        <f t="shared" si="23"/>
        <v>148584.57000000012</v>
      </c>
    </row>
    <row r="256" spans="1:8" ht="12">
      <c r="A256" s="43">
        <f t="shared" si="18"/>
        <v>237</v>
      </c>
      <c r="B256" s="44">
        <f t="shared" si="19"/>
        <v>47027</v>
      </c>
      <c r="C256" s="45">
        <f t="shared" si="20"/>
        <v>1610.75</v>
      </c>
      <c r="D256" s="26"/>
      <c r="E256" s="26"/>
      <c r="F256" s="45">
        <f t="shared" si="21"/>
        <v>742.92</v>
      </c>
      <c r="G256" s="45">
        <f t="shared" si="22"/>
        <v>867.83</v>
      </c>
      <c r="H256" s="45">
        <f t="shared" si="23"/>
        <v>147716.74000000014</v>
      </c>
    </row>
    <row r="257" spans="1:8" ht="12">
      <c r="A257" s="43">
        <f t="shared" si="18"/>
        <v>238</v>
      </c>
      <c r="B257" s="44">
        <f t="shared" si="19"/>
        <v>47058</v>
      </c>
      <c r="C257" s="45">
        <f t="shared" si="20"/>
        <v>1610.75</v>
      </c>
      <c r="D257" s="26"/>
      <c r="E257" s="26"/>
      <c r="F257" s="45">
        <f t="shared" si="21"/>
        <v>738.58</v>
      </c>
      <c r="G257" s="45">
        <f t="shared" si="22"/>
        <v>872.17</v>
      </c>
      <c r="H257" s="45">
        <f t="shared" si="23"/>
        <v>146844.57000000012</v>
      </c>
    </row>
    <row r="258" spans="1:8" ht="12">
      <c r="A258" s="43">
        <f t="shared" si="18"/>
        <v>239</v>
      </c>
      <c r="B258" s="44">
        <f t="shared" si="19"/>
        <v>47088</v>
      </c>
      <c r="C258" s="45">
        <f t="shared" si="20"/>
        <v>1610.75</v>
      </c>
      <c r="D258" s="26"/>
      <c r="E258" s="26"/>
      <c r="F258" s="45">
        <f t="shared" si="21"/>
        <v>734.22</v>
      </c>
      <c r="G258" s="45">
        <f t="shared" si="22"/>
        <v>876.53</v>
      </c>
      <c r="H258" s="45">
        <f t="shared" si="23"/>
        <v>145968.04000000012</v>
      </c>
    </row>
    <row r="259" spans="1:8" ht="12">
      <c r="A259" s="43">
        <f t="shared" si="18"/>
        <v>240</v>
      </c>
      <c r="B259" s="44">
        <f t="shared" si="19"/>
        <v>47119</v>
      </c>
      <c r="C259" s="45">
        <f t="shared" si="20"/>
        <v>1610.75</v>
      </c>
      <c r="D259" s="26"/>
      <c r="E259" s="26"/>
      <c r="F259" s="45">
        <f t="shared" si="21"/>
        <v>729.84</v>
      </c>
      <c r="G259" s="45">
        <f t="shared" si="22"/>
        <v>880.91</v>
      </c>
      <c r="H259" s="45">
        <f t="shared" si="23"/>
        <v>145087.13000000012</v>
      </c>
    </row>
    <row r="260" spans="1:8" ht="12">
      <c r="A260" s="43">
        <f t="shared" si="18"/>
        <v>241</v>
      </c>
      <c r="B260" s="44">
        <f t="shared" si="19"/>
        <v>47150</v>
      </c>
      <c r="C260" s="45">
        <f t="shared" si="20"/>
        <v>1610.75</v>
      </c>
      <c r="D260" s="26"/>
      <c r="E260" s="26"/>
      <c r="F260" s="45">
        <f t="shared" si="21"/>
        <v>725.44</v>
      </c>
      <c r="G260" s="45">
        <f t="shared" si="22"/>
        <v>885.31</v>
      </c>
      <c r="H260" s="45">
        <f t="shared" si="23"/>
        <v>144201.82000000012</v>
      </c>
    </row>
    <row r="261" spans="1:8" ht="12">
      <c r="A261" s="43">
        <f t="shared" si="18"/>
        <v>242</v>
      </c>
      <c r="B261" s="44">
        <f t="shared" si="19"/>
        <v>47178</v>
      </c>
      <c r="C261" s="45">
        <f t="shared" si="20"/>
        <v>1610.75</v>
      </c>
      <c r="D261" s="26"/>
      <c r="E261" s="26"/>
      <c r="F261" s="45">
        <f t="shared" si="21"/>
        <v>721.01</v>
      </c>
      <c r="G261" s="45">
        <f t="shared" si="22"/>
        <v>889.74</v>
      </c>
      <c r="H261" s="45">
        <f t="shared" si="23"/>
        <v>143312.08000000013</v>
      </c>
    </row>
    <row r="262" spans="1:8" ht="12">
      <c r="A262" s="43">
        <f t="shared" si="18"/>
        <v>243</v>
      </c>
      <c r="B262" s="44">
        <f t="shared" si="19"/>
        <v>47209</v>
      </c>
      <c r="C262" s="45">
        <f t="shared" si="20"/>
        <v>1610.75</v>
      </c>
      <c r="D262" s="26"/>
      <c r="E262" s="26"/>
      <c r="F262" s="45">
        <f t="shared" si="21"/>
        <v>716.56</v>
      </c>
      <c r="G262" s="45">
        <f t="shared" si="22"/>
        <v>894.19</v>
      </c>
      <c r="H262" s="45">
        <f t="shared" si="23"/>
        <v>142417.89000000013</v>
      </c>
    </row>
    <row r="263" spans="1:8" ht="12">
      <c r="A263" s="43">
        <f t="shared" si="18"/>
        <v>244</v>
      </c>
      <c r="B263" s="44">
        <f t="shared" si="19"/>
        <v>47239</v>
      </c>
      <c r="C263" s="45">
        <f t="shared" si="20"/>
        <v>1610.75</v>
      </c>
      <c r="D263" s="26"/>
      <c r="E263" s="26"/>
      <c r="F263" s="45">
        <f t="shared" si="21"/>
        <v>712.09</v>
      </c>
      <c r="G263" s="45">
        <f t="shared" si="22"/>
        <v>898.66</v>
      </c>
      <c r="H263" s="45">
        <f t="shared" si="23"/>
        <v>141519.23000000013</v>
      </c>
    </row>
    <row r="264" spans="1:8" ht="12">
      <c r="A264" s="43">
        <f t="shared" si="18"/>
        <v>245</v>
      </c>
      <c r="B264" s="44">
        <f t="shared" si="19"/>
        <v>47270</v>
      </c>
      <c r="C264" s="45">
        <f t="shared" si="20"/>
        <v>1610.75</v>
      </c>
      <c r="D264" s="26"/>
      <c r="E264" s="26"/>
      <c r="F264" s="45">
        <f t="shared" si="21"/>
        <v>707.6</v>
      </c>
      <c r="G264" s="45">
        <f t="shared" si="22"/>
        <v>903.15</v>
      </c>
      <c r="H264" s="45">
        <f t="shared" si="23"/>
        <v>140616.08000000013</v>
      </c>
    </row>
    <row r="265" spans="1:8" ht="12">
      <c r="A265" s="43">
        <f t="shared" si="18"/>
        <v>246</v>
      </c>
      <c r="B265" s="44">
        <f t="shared" si="19"/>
        <v>47300</v>
      </c>
      <c r="C265" s="45">
        <f t="shared" si="20"/>
        <v>1610.75</v>
      </c>
      <c r="D265" s="26"/>
      <c r="E265" s="26"/>
      <c r="F265" s="45">
        <f t="shared" si="21"/>
        <v>703.08</v>
      </c>
      <c r="G265" s="45">
        <f t="shared" si="22"/>
        <v>907.67</v>
      </c>
      <c r="H265" s="45">
        <f t="shared" si="23"/>
        <v>139708.41000000012</v>
      </c>
    </row>
    <row r="266" spans="1:8" ht="12">
      <c r="A266" s="43">
        <f t="shared" si="18"/>
        <v>247</v>
      </c>
      <c r="B266" s="44">
        <f t="shared" si="19"/>
        <v>47331</v>
      </c>
      <c r="C266" s="45">
        <f t="shared" si="20"/>
        <v>1610.75</v>
      </c>
      <c r="D266" s="26"/>
      <c r="E266" s="26"/>
      <c r="F266" s="45">
        <f t="shared" si="21"/>
        <v>698.54</v>
      </c>
      <c r="G266" s="45">
        <f t="shared" si="22"/>
        <v>912.21</v>
      </c>
      <c r="H266" s="45">
        <f t="shared" si="23"/>
        <v>138796.20000000013</v>
      </c>
    </row>
    <row r="267" spans="1:8" ht="12">
      <c r="A267" s="43">
        <f t="shared" si="18"/>
        <v>248</v>
      </c>
      <c r="B267" s="44">
        <f t="shared" si="19"/>
        <v>47362</v>
      </c>
      <c r="C267" s="45">
        <f t="shared" si="20"/>
        <v>1610.75</v>
      </c>
      <c r="D267" s="26"/>
      <c r="E267" s="26"/>
      <c r="F267" s="45">
        <f t="shared" si="21"/>
        <v>693.98</v>
      </c>
      <c r="G267" s="45">
        <f t="shared" si="22"/>
        <v>916.77</v>
      </c>
      <c r="H267" s="45">
        <f t="shared" si="23"/>
        <v>137879.43000000014</v>
      </c>
    </row>
    <row r="268" spans="1:8" ht="12">
      <c r="A268" s="43">
        <f t="shared" si="18"/>
        <v>249</v>
      </c>
      <c r="B268" s="44">
        <f t="shared" si="19"/>
        <v>47392</v>
      </c>
      <c r="C268" s="45">
        <f t="shared" si="20"/>
        <v>1610.75</v>
      </c>
      <c r="D268" s="26"/>
      <c r="E268" s="26"/>
      <c r="F268" s="45">
        <f t="shared" si="21"/>
        <v>689.4</v>
      </c>
      <c r="G268" s="45">
        <f t="shared" si="22"/>
        <v>921.35</v>
      </c>
      <c r="H268" s="45">
        <f t="shared" si="23"/>
        <v>136958.08000000013</v>
      </c>
    </row>
    <row r="269" spans="1:8" ht="12">
      <c r="A269" s="43">
        <f t="shared" si="18"/>
        <v>250</v>
      </c>
      <c r="B269" s="44">
        <f t="shared" si="19"/>
        <v>47423</v>
      </c>
      <c r="C269" s="45">
        <f t="shared" si="20"/>
        <v>1610.75</v>
      </c>
      <c r="D269" s="26"/>
      <c r="E269" s="26"/>
      <c r="F269" s="45">
        <f t="shared" si="21"/>
        <v>684.79</v>
      </c>
      <c r="G269" s="45">
        <f t="shared" si="22"/>
        <v>925.96</v>
      </c>
      <c r="H269" s="45">
        <f t="shared" si="23"/>
        <v>136032.12000000014</v>
      </c>
    </row>
    <row r="270" spans="1:8" ht="12">
      <c r="A270" s="43">
        <f t="shared" si="18"/>
        <v>251</v>
      </c>
      <c r="B270" s="44">
        <f t="shared" si="19"/>
        <v>47453</v>
      </c>
      <c r="C270" s="45">
        <f t="shared" si="20"/>
        <v>1610.75</v>
      </c>
      <c r="D270" s="26"/>
      <c r="E270" s="26"/>
      <c r="F270" s="45">
        <f t="shared" si="21"/>
        <v>680.16</v>
      </c>
      <c r="G270" s="45">
        <f t="shared" si="22"/>
        <v>930.59</v>
      </c>
      <c r="H270" s="45">
        <f t="shared" si="23"/>
        <v>135101.53000000014</v>
      </c>
    </row>
    <row r="271" spans="1:8" ht="12">
      <c r="A271" s="43">
        <f t="shared" si="18"/>
        <v>252</v>
      </c>
      <c r="B271" s="44">
        <f t="shared" si="19"/>
        <v>47484</v>
      </c>
      <c r="C271" s="45">
        <f t="shared" si="20"/>
        <v>1610.75</v>
      </c>
      <c r="D271" s="26"/>
      <c r="E271" s="26"/>
      <c r="F271" s="45">
        <f t="shared" si="21"/>
        <v>675.51</v>
      </c>
      <c r="G271" s="45">
        <f t="shared" si="22"/>
        <v>935.24</v>
      </c>
      <c r="H271" s="45">
        <f t="shared" si="23"/>
        <v>134166.29000000015</v>
      </c>
    </row>
    <row r="272" spans="1:8" ht="12">
      <c r="A272" s="43">
        <f t="shared" si="18"/>
        <v>253</v>
      </c>
      <c r="B272" s="44">
        <f t="shared" si="19"/>
        <v>47515</v>
      </c>
      <c r="C272" s="45">
        <f t="shared" si="20"/>
        <v>1610.75</v>
      </c>
      <c r="D272" s="26"/>
      <c r="E272" s="26"/>
      <c r="F272" s="45">
        <f t="shared" si="21"/>
        <v>670.83</v>
      </c>
      <c r="G272" s="45">
        <f t="shared" si="22"/>
        <v>939.92</v>
      </c>
      <c r="H272" s="45">
        <f t="shared" si="23"/>
        <v>133226.37000000014</v>
      </c>
    </row>
    <row r="273" spans="1:8" ht="12">
      <c r="A273" s="43">
        <f t="shared" si="18"/>
        <v>254</v>
      </c>
      <c r="B273" s="44">
        <f t="shared" si="19"/>
        <v>47543</v>
      </c>
      <c r="C273" s="45">
        <f t="shared" si="20"/>
        <v>1610.75</v>
      </c>
      <c r="D273" s="26"/>
      <c r="E273" s="26"/>
      <c r="F273" s="45">
        <f t="shared" si="21"/>
        <v>666.13</v>
      </c>
      <c r="G273" s="45">
        <f t="shared" si="22"/>
        <v>944.62</v>
      </c>
      <c r="H273" s="45">
        <f t="shared" si="23"/>
        <v>132281.75000000015</v>
      </c>
    </row>
    <row r="274" spans="1:8" ht="12">
      <c r="A274" s="43">
        <f t="shared" si="18"/>
        <v>255</v>
      </c>
      <c r="B274" s="44">
        <f t="shared" si="19"/>
        <v>47574</v>
      </c>
      <c r="C274" s="45">
        <f t="shared" si="20"/>
        <v>1610.75</v>
      </c>
      <c r="D274" s="26"/>
      <c r="E274" s="26"/>
      <c r="F274" s="45">
        <f t="shared" si="21"/>
        <v>661.41</v>
      </c>
      <c r="G274" s="45">
        <f t="shared" si="22"/>
        <v>949.34</v>
      </c>
      <c r="H274" s="45">
        <f t="shared" si="23"/>
        <v>131332.41000000015</v>
      </c>
    </row>
    <row r="275" spans="1:8" ht="12">
      <c r="A275" s="43">
        <f t="shared" si="18"/>
        <v>256</v>
      </c>
      <c r="B275" s="44">
        <f t="shared" si="19"/>
        <v>47604</v>
      </c>
      <c r="C275" s="45">
        <f t="shared" si="20"/>
        <v>1610.75</v>
      </c>
      <c r="D275" s="26"/>
      <c r="E275" s="26"/>
      <c r="F275" s="45">
        <f t="shared" si="21"/>
        <v>656.66</v>
      </c>
      <c r="G275" s="45">
        <f t="shared" si="22"/>
        <v>954.09</v>
      </c>
      <c r="H275" s="45">
        <f t="shared" si="23"/>
        <v>130378.32000000015</v>
      </c>
    </row>
    <row r="276" spans="1:8" ht="12">
      <c r="A276" s="43">
        <f aca="true" t="shared" si="24" ref="A276:A339">IF(H275="","",IF(roundOpt,IF(OR(A275&gt;=nper,ROUND(H275,2)&lt;=0),"",A275+1),IF(OR(A275&gt;=nper,H275&lt;=0),"",A275+1)))</f>
        <v>257</v>
      </c>
      <c r="B276" s="44">
        <f aca="true" t="shared" si="25" ref="B276:B339">IF(A276="","",IF(periods_per_year=26,IF(A276=1,fpdate,B275+14),IF(periods_per_year=52,IF(A276=1,fpdate,B275+7),DATE(YEAR(fpdate),MONTH(fpdate)+(A276-1)*months_per_period,IF(periods_per_year=24,IF((1-MOD(A276,2))=1,DAY(fpdate)+14,DAY(fpdate)),DAY(fpdate))))))</f>
        <v>47635</v>
      </c>
      <c r="C276" s="45">
        <f aca="true" t="shared" si="26" ref="C276:C339">IF(A276="","",IF(A276&lt;=$D$12*periods_per_year,F276,IF(roundOpt,IF(OR(A276=nper,payment&gt;ROUND((1+rate)*H275,2)),ROUND((1+rate)*H275,2),payment),IF(OR(A276=nper,payment&gt;(1+rate)*H275),(1+rate)*H275,payment))))</f>
        <v>1610.75</v>
      </c>
      <c r="D276" s="26"/>
      <c r="E276" s="26"/>
      <c r="F276" s="45">
        <f aca="true" t="shared" si="27" ref="F276:F339">IF(A276="","",IF(AND(A276=1,pmtType=1),0,IF(roundOpt,ROUND(rate*H275,2),rate*H275)))</f>
        <v>651.89</v>
      </c>
      <c r="G276" s="45">
        <f t="shared" si="22"/>
        <v>958.86</v>
      </c>
      <c r="H276" s="45">
        <f t="shared" si="23"/>
        <v>129419.46000000015</v>
      </c>
    </row>
    <row r="277" spans="1:8" ht="12">
      <c r="A277" s="43">
        <f t="shared" si="24"/>
        <v>258</v>
      </c>
      <c r="B277" s="44">
        <f t="shared" si="25"/>
        <v>47665</v>
      </c>
      <c r="C277" s="45">
        <f t="shared" si="26"/>
        <v>1610.75</v>
      </c>
      <c r="D277" s="26"/>
      <c r="E277" s="26"/>
      <c r="F277" s="45">
        <f t="shared" si="27"/>
        <v>647.1</v>
      </c>
      <c r="G277" s="45">
        <f aca="true" t="shared" si="28" ref="G277:G340">IF(A277="","",C277-F277+D277)</f>
        <v>963.65</v>
      </c>
      <c r="H277" s="45">
        <f aca="true" t="shared" si="29" ref="H277:H340">IF(A277="","",H276-G277)</f>
        <v>128455.81000000016</v>
      </c>
    </row>
    <row r="278" spans="1:8" ht="12">
      <c r="A278" s="43">
        <f t="shared" si="24"/>
        <v>259</v>
      </c>
      <c r="B278" s="44">
        <f t="shared" si="25"/>
        <v>47696</v>
      </c>
      <c r="C278" s="45">
        <f t="shared" si="26"/>
        <v>1610.75</v>
      </c>
      <c r="D278" s="26"/>
      <c r="E278" s="26"/>
      <c r="F278" s="45">
        <f t="shared" si="27"/>
        <v>642.28</v>
      </c>
      <c r="G278" s="45">
        <f t="shared" si="28"/>
        <v>968.47</v>
      </c>
      <c r="H278" s="45">
        <f t="shared" si="29"/>
        <v>127487.34000000016</v>
      </c>
    </row>
    <row r="279" spans="1:8" ht="12">
      <c r="A279" s="43">
        <f t="shared" si="24"/>
        <v>260</v>
      </c>
      <c r="B279" s="44">
        <f t="shared" si="25"/>
        <v>47727</v>
      </c>
      <c r="C279" s="45">
        <f t="shared" si="26"/>
        <v>1610.75</v>
      </c>
      <c r="D279" s="26"/>
      <c r="E279" s="26"/>
      <c r="F279" s="45">
        <f t="shared" si="27"/>
        <v>637.44</v>
      </c>
      <c r="G279" s="45">
        <f t="shared" si="28"/>
        <v>973.31</v>
      </c>
      <c r="H279" s="45">
        <f t="shared" si="29"/>
        <v>126514.03000000016</v>
      </c>
    </row>
    <row r="280" spans="1:8" ht="12">
      <c r="A280" s="43">
        <f t="shared" si="24"/>
        <v>261</v>
      </c>
      <c r="B280" s="44">
        <f t="shared" si="25"/>
        <v>47757</v>
      </c>
      <c r="C280" s="45">
        <f t="shared" si="26"/>
        <v>1610.75</v>
      </c>
      <c r="D280" s="26"/>
      <c r="E280" s="26"/>
      <c r="F280" s="45">
        <f t="shared" si="27"/>
        <v>632.57</v>
      </c>
      <c r="G280" s="45">
        <f t="shared" si="28"/>
        <v>978.18</v>
      </c>
      <c r="H280" s="45">
        <f t="shared" si="29"/>
        <v>125535.85000000017</v>
      </c>
    </row>
    <row r="281" spans="1:8" ht="12">
      <c r="A281" s="43">
        <f t="shared" si="24"/>
        <v>262</v>
      </c>
      <c r="B281" s="44">
        <f t="shared" si="25"/>
        <v>47788</v>
      </c>
      <c r="C281" s="45">
        <f t="shared" si="26"/>
        <v>1610.75</v>
      </c>
      <c r="D281" s="26"/>
      <c r="E281" s="26"/>
      <c r="F281" s="45">
        <f t="shared" si="27"/>
        <v>627.68</v>
      </c>
      <c r="G281" s="45">
        <f t="shared" si="28"/>
        <v>983.07</v>
      </c>
      <c r="H281" s="45">
        <f t="shared" si="29"/>
        <v>124552.78000000016</v>
      </c>
    </row>
    <row r="282" spans="1:8" ht="12">
      <c r="A282" s="43">
        <f t="shared" si="24"/>
        <v>263</v>
      </c>
      <c r="B282" s="44">
        <f t="shared" si="25"/>
        <v>47818</v>
      </c>
      <c r="C282" s="45">
        <f t="shared" si="26"/>
        <v>1610.75</v>
      </c>
      <c r="D282" s="26"/>
      <c r="E282" s="26"/>
      <c r="F282" s="45">
        <f t="shared" si="27"/>
        <v>622.76</v>
      </c>
      <c r="G282" s="45">
        <f t="shared" si="28"/>
        <v>987.99</v>
      </c>
      <c r="H282" s="45">
        <f t="shared" si="29"/>
        <v>123564.79000000015</v>
      </c>
    </row>
    <row r="283" spans="1:8" ht="12">
      <c r="A283" s="43">
        <f t="shared" si="24"/>
        <v>264</v>
      </c>
      <c r="B283" s="44">
        <f t="shared" si="25"/>
        <v>47849</v>
      </c>
      <c r="C283" s="45">
        <f t="shared" si="26"/>
        <v>1610.75</v>
      </c>
      <c r="D283" s="26"/>
      <c r="E283" s="26"/>
      <c r="F283" s="45">
        <f t="shared" si="27"/>
        <v>617.82</v>
      </c>
      <c r="G283" s="45">
        <f t="shared" si="28"/>
        <v>992.93</v>
      </c>
      <c r="H283" s="45">
        <f t="shared" si="29"/>
        <v>122571.86000000016</v>
      </c>
    </row>
    <row r="284" spans="1:8" ht="12">
      <c r="A284" s="43">
        <f t="shared" si="24"/>
        <v>265</v>
      </c>
      <c r="B284" s="44">
        <f t="shared" si="25"/>
        <v>47880</v>
      </c>
      <c r="C284" s="45">
        <f t="shared" si="26"/>
        <v>1610.75</v>
      </c>
      <c r="D284" s="26"/>
      <c r="E284" s="26"/>
      <c r="F284" s="45">
        <f t="shared" si="27"/>
        <v>612.86</v>
      </c>
      <c r="G284" s="45">
        <f t="shared" si="28"/>
        <v>997.89</v>
      </c>
      <c r="H284" s="45">
        <f t="shared" si="29"/>
        <v>121573.97000000016</v>
      </c>
    </row>
    <row r="285" spans="1:8" ht="12">
      <c r="A285" s="43">
        <f t="shared" si="24"/>
        <v>266</v>
      </c>
      <c r="B285" s="44">
        <f t="shared" si="25"/>
        <v>47908</v>
      </c>
      <c r="C285" s="45">
        <f t="shared" si="26"/>
        <v>1610.75</v>
      </c>
      <c r="D285" s="26"/>
      <c r="E285" s="26"/>
      <c r="F285" s="45">
        <f t="shared" si="27"/>
        <v>607.87</v>
      </c>
      <c r="G285" s="45">
        <f t="shared" si="28"/>
        <v>1002.88</v>
      </c>
      <c r="H285" s="45">
        <f t="shared" si="29"/>
        <v>120571.09000000016</v>
      </c>
    </row>
    <row r="286" spans="1:8" ht="12">
      <c r="A286" s="43">
        <f t="shared" si="24"/>
        <v>267</v>
      </c>
      <c r="B286" s="44">
        <f t="shared" si="25"/>
        <v>47939</v>
      </c>
      <c r="C286" s="45">
        <f t="shared" si="26"/>
        <v>1610.75</v>
      </c>
      <c r="D286" s="26"/>
      <c r="E286" s="26"/>
      <c r="F286" s="45">
        <f t="shared" si="27"/>
        <v>602.86</v>
      </c>
      <c r="G286" s="45">
        <f t="shared" si="28"/>
        <v>1007.89</v>
      </c>
      <c r="H286" s="45">
        <f t="shared" si="29"/>
        <v>119563.20000000016</v>
      </c>
    </row>
    <row r="287" spans="1:8" ht="12">
      <c r="A287" s="43">
        <f t="shared" si="24"/>
        <v>268</v>
      </c>
      <c r="B287" s="44">
        <f t="shared" si="25"/>
        <v>47969</v>
      </c>
      <c r="C287" s="45">
        <f t="shared" si="26"/>
        <v>1610.75</v>
      </c>
      <c r="D287" s="26"/>
      <c r="E287" s="26"/>
      <c r="F287" s="45">
        <f t="shared" si="27"/>
        <v>597.82</v>
      </c>
      <c r="G287" s="45">
        <f t="shared" si="28"/>
        <v>1012.93</v>
      </c>
      <c r="H287" s="45">
        <f t="shared" si="29"/>
        <v>118550.27000000016</v>
      </c>
    </row>
    <row r="288" spans="1:8" ht="12">
      <c r="A288" s="43">
        <f t="shared" si="24"/>
        <v>269</v>
      </c>
      <c r="B288" s="44">
        <f t="shared" si="25"/>
        <v>48000</v>
      </c>
      <c r="C288" s="45">
        <f t="shared" si="26"/>
        <v>1610.75</v>
      </c>
      <c r="D288" s="26"/>
      <c r="E288" s="26"/>
      <c r="F288" s="45">
        <f t="shared" si="27"/>
        <v>592.75</v>
      </c>
      <c r="G288" s="45">
        <f t="shared" si="28"/>
        <v>1018</v>
      </c>
      <c r="H288" s="45">
        <f t="shared" si="29"/>
        <v>117532.27000000016</v>
      </c>
    </row>
    <row r="289" spans="1:8" ht="12">
      <c r="A289" s="43">
        <f t="shared" si="24"/>
        <v>270</v>
      </c>
      <c r="B289" s="44">
        <f t="shared" si="25"/>
        <v>48030</v>
      </c>
      <c r="C289" s="45">
        <f t="shared" si="26"/>
        <v>1610.75</v>
      </c>
      <c r="D289" s="26"/>
      <c r="E289" s="26"/>
      <c r="F289" s="45">
        <f t="shared" si="27"/>
        <v>587.66</v>
      </c>
      <c r="G289" s="45">
        <f t="shared" si="28"/>
        <v>1023.09</v>
      </c>
      <c r="H289" s="45">
        <f t="shared" si="29"/>
        <v>116509.18000000017</v>
      </c>
    </row>
    <row r="290" spans="1:8" ht="12">
      <c r="A290" s="43">
        <f t="shared" si="24"/>
        <v>271</v>
      </c>
      <c r="B290" s="44">
        <f t="shared" si="25"/>
        <v>48061</v>
      </c>
      <c r="C290" s="45">
        <f t="shared" si="26"/>
        <v>1610.75</v>
      </c>
      <c r="D290" s="26"/>
      <c r="E290" s="26"/>
      <c r="F290" s="45">
        <f t="shared" si="27"/>
        <v>582.55</v>
      </c>
      <c r="G290" s="45">
        <f t="shared" si="28"/>
        <v>1028.2</v>
      </c>
      <c r="H290" s="45">
        <f t="shared" si="29"/>
        <v>115480.98000000017</v>
      </c>
    </row>
    <row r="291" spans="1:8" ht="12">
      <c r="A291" s="43">
        <f t="shared" si="24"/>
        <v>272</v>
      </c>
      <c r="B291" s="44">
        <f t="shared" si="25"/>
        <v>48092</v>
      </c>
      <c r="C291" s="45">
        <f t="shared" si="26"/>
        <v>1610.75</v>
      </c>
      <c r="D291" s="26"/>
      <c r="E291" s="26"/>
      <c r="F291" s="45">
        <f t="shared" si="27"/>
        <v>577.4</v>
      </c>
      <c r="G291" s="45">
        <f t="shared" si="28"/>
        <v>1033.35</v>
      </c>
      <c r="H291" s="45">
        <f t="shared" si="29"/>
        <v>114447.63000000016</v>
      </c>
    </row>
    <row r="292" spans="1:8" ht="12">
      <c r="A292" s="43">
        <f t="shared" si="24"/>
        <v>273</v>
      </c>
      <c r="B292" s="44">
        <f t="shared" si="25"/>
        <v>48122</v>
      </c>
      <c r="C292" s="45">
        <f t="shared" si="26"/>
        <v>1610.75</v>
      </c>
      <c r="D292" s="26"/>
      <c r="E292" s="26"/>
      <c r="F292" s="45">
        <f t="shared" si="27"/>
        <v>572.24</v>
      </c>
      <c r="G292" s="45">
        <f t="shared" si="28"/>
        <v>1038.51</v>
      </c>
      <c r="H292" s="45">
        <f t="shared" si="29"/>
        <v>113409.12000000017</v>
      </c>
    </row>
    <row r="293" spans="1:8" ht="12">
      <c r="A293" s="43">
        <f t="shared" si="24"/>
        <v>274</v>
      </c>
      <c r="B293" s="44">
        <f t="shared" si="25"/>
        <v>48153</v>
      </c>
      <c r="C293" s="45">
        <f t="shared" si="26"/>
        <v>1610.75</v>
      </c>
      <c r="D293" s="26"/>
      <c r="E293" s="26"/>
      <c r="F293" s="45">
        <f t="shared" si="27"/>
        <v>567.05</v>
      </c>
      <c r="G293" s="45">
        <f t="shared" si="28"/>
        <v>1043.7</v>
      </c>
      <c r="H293" s="45">
        <f t="shared" si="29"/>
        <v>112365.42000000017</v>
      </c>
    </row>
    <row r="294" spans="1:8" ht="12">
      <c r="A294" s="43">
        <f t="shared" si="24"/>
        <v>275</v>
      </c>
      <c r="B294" s="44">
        <f t="shared" si="25"/>
        <v>48183</v>
      </c>
      <c r="C294" s="45">
        <f t="shared" si="26"/>
        <v>1610.75</v>
      </c>
      <c r="D294" s="26"/>
      <c r="E294" s="26"/>
      <c r="F294" s="45">
        <f t="shared" si="27"/>
        <v>561.83</v>
      </c>
      <c r="G294" s="45">
        <f t="shared" si="28"/>
        <v>1048.92</v>
      </c>
      <c r="H294" s="45">
        <f t="shared" si="29"/>
        <v>111316.50000000017</v>
      </c>
    </row>
    <row r="295" spans="1:8" ht="12">
      <c r="A295" s="43">
        <f t="shared" si="24"/>
        <v>276</v>
      </c>
      <c r="B295" s="44">
        <f t="shared" si="25"/>
        <v>48214</v>
      </c>
      <c r="C295" s="45">
        <f t="shared" si="26"/>
        <v>1610.75</v>
      </c>
      <c r="D295" s="26"/>
      <c r="E295" s="26"/>
      <c r="F295" s="45">
        <f t="shared" si="27"/>
        <v>556.58</v>
      </c>
      <c r="G295" s="45">
        <f t="shared" si="28"/>
        <v>1054.17</v>
      </c>
      <c r="H295" s="45">
        <f t="shared" si="29"/>
        <v>110262.33000000018</v>
      </c>
    </row>
    <row r="296" spans="1:8" ht="12">
      <c r="A296" s="43">
        <f t="shared" si="24"/>
        <v>277</v>
      </c>
      <c r="B296" s="44">
        <f t="shared" si="25"/>
        <v>48245</v>
      </c>
      <c r="C296" s="45">
        <f t="shared" si="26"/>
        <v>1610.75</v>
      </c>
      <c r="D296" s="26"/>
      <c r="E296" s="26"/>
      <c r="F296" s="45">
        <f t="shared" si="27"/>
        <v>551.31</v>
      </c>
      <c r="G296" s="45">
        <f t="shared" si="28"/>
        <v>1059.44</v>
      </c>
      <c r="H296" s="45">
        <f t="shared" si="29"/>
        <v>109202.89000000017</v>
      </c>
    </row>
    <row r="297" spans="1:8" ht="12">
      <c r="A297" s="43">
        <f t="shared" si="24"/>
        <v>278</v>
      </c>
      <c r="B297" s="44">
        <f t="shared" si="25"/>
        <v>48274</v>
      </c>
      <c r="C297" s="45">
        <f t="shared" si="26"/>
        <v>1610.75</v>
      </c>
      <c r="D297" s="26"/>
      <c r="E297" s="26"/>
      <c r="F297" s="45">
        <f t="shared" si="27"/>
        <v>546.01</v>
      </c>
      <c r="G297" s="45">
        <f t="shared" si="28"/>
        <v>1064.74</v>
      </c>
      <c r="H297" s="45">
        <f t="shared" si="29"/>
        <v>108138.15000000017</v>
      </c>
    </row>
    <row r="298" spans="1:8" ht="12">
      <c r="A298" s="43">
        <f t="shared" si="24"/>
        <v>279</v>
      </c>
      <c r="B298" s="44">
        <f t="shared" si="25"/>
        <v>48305</v>
      </c>
      <c r="C298" s="45">
        <f t="shared" si="26"/>
        <v>1610.75</v>
      </c>
      <c r="D298" s="26"/>
      <c r="E298" s="26"/>
      <c r="F298" s="45">
        <f t="shared" si="27"/>
        <v>540.69</v>
      </c>
      <c r="G298" s="45">
        <f t="shared" si="28"/>
        <v>1070.06</v>
      </c>
      <c r="H298" s="45">
        <f t="shared" si="29"/>
        <v>107068.09000000017</v>
      </c>
    </row>
    <row r="299" spans="1:8" ht="12">
      <c r="A299" s="43">
        <f t="shared" si="24"/>
        <v>280</v>
      </c>
      <c r="B299" s="44">
        <f t="shared" si="25"/>
        <v>48335</v>
      </c>
      <c r="C299" s="45">
        <f t="shared" si="26"/>
        <v>1610.75</v>
      </c>
      <c r="D299" s="26"/>
      <c r="E299" s="26"/>
      <c r="F299" s="45">
        <f t="shared" si="27"/>
        <v>535.34</v>
      </c>
      <c r="G299" s="45">
        <f t="shared" si="28"/>
        <v>1075.4099999999999</v>
      </c>
      <c r="H299" s="45">
        <f t="shared" si="29"/>
        <v>105992.68000000017</v>
      </c>
    </row>
    <row r="300" spans="1:8" ht="12">
      <c r="A300" s="43">
        <f t="shared" si="24"/>
        <v>281</v>
      </c>
      <c r="B300" s="44">
        <f t="shared" si="25"/>
        <v>48366</v>
      </c>
      <c r="C300" s="45">
        <f t="shared" si="26"/>
        <v>1610.75</v>
      </c>
      <c r="D300" s="26"/>
      <c r="E300" s="26"/>
      <c r="F300" s="45">
        <f t="shared" si="27"/>
        <v>529.96</v>
      </c>
      <c r="G300" s="45">
        <f t="shared" si="28"/>
        <v>1080.79</v>
      </c>
      <c r="H300" s="45">
        <f t="shared" si="29"/>
        <v>104911.89000000017</v>
      </c>
    </row>
    <row r="301" spans="1:8" ht="12">
      <c r="A301" s="43">
        <f t="shared" si="24"/>
        <v>282</v>
      </c>
      <c r="B301" s="44">
        <f t="shared" si="25"/>
        <v>48396</v>
      </c>
      <c r="C301" s="45">
        <f t="shared" si="26"/>
        <v>1610.75</v>
      </c>
      <c r="D301" s="26"/>
      <c r="E301" s="26"/>
      <c r="F301" s="45">
        <f t="shared" si="27"/>
        <v>524.56</v>
      </c>
      <c r="G301" s="45">
        <f t="shared" si="28"/>
        <v>1086.19</v>
      </c>
      <c r="H301" s="45">
        <f t="shared" si="29"/>
        <v>103825.70000000017</v>
      </c>
    </row>
    <row r="302" spans="1:8" ht="12">
      <c r="A302" s="43">
        <f t="shared" si="24"/>
        <v>283</v>
      </c>
      <c r="B302" s="44">
        <f t="shared" si="25"/>
        <v>48427</v>
      </c>
      <c r="C302" s="45">
        <f t="shared" si="26"/>
        <v>1610.75</v>
      </c>
      <c r="D302" s="26"/>
      <c r="E302" s="26"/>
      <c r="F302" s="45">
        <f t="shared" si="27"/>
        <v>519.13</v>
      </c>
      <c r="G302" s="45">
        <f t="shared" si="28"/>
        <v>1091.62</v>
      </c>
      <c r="H302" s="45">
        <f t="shared" si="29"/>
        <v>102734.08000000018</v>
      </c>
    </row>
    <row r="303" spans="1:8" ht="12">
      <c r="A303" s="43">
        <f t="shared" si="24"/>
        <v>284</v>
      </c>
      <c r="B303" s="44">
        <f t="shared" si="25"/>
        <v>48458</v>
      </c>
      <c r="C303" s="45">
        <f t="shared" si="26"/>
        <v>1610.75</v>
      </c>
      <c r="D303" s="26"/>
      <c r="E303" s="26"/>
      <c r="F303" s="45">
        <f t="shared" si="27"/>
        <v>513.67</v>
      </c>
      <c r="G303" s="45">
        <f t="shared" si="28"/>
        <v>1097.08</v>
      </c>
      <c r="H303" s="45">
        <f t="shared" si="29"/>
        <v>101637.00000000017</v>
      </c>
    </row>
    <row r="304" spans="1:8" ht="12">
      <c r="A304" s="43">
        <f t="shared" si="24"/>
        <v>285</v>
      </c>
      <c r="B304" s="44">
        <f t="shared" si="25"/>
        <v>48488</v>
      </c>
      <c r="C304" s="45">
        <f t="shared" si="26"/>
        <v>1610.75</v>
      </c>
      <c r="D304" s="26"/>
      <c r="E304" s="26"/>
      <c r="F304" s="45">
        <f t="shared" si="27"/>
        <v>508.18</v>
      </c>
      <c r="G304" s="45">
        <f t="shared" si="28"/>
        <v>1102.57</v>
      </c>
      <c r="H304" s="45">
        <f t="shared" si="29"/>
        <v>100534.43000000017</v>
      </c>
    </row>
    <row r="305" spans="1:8" ht="12">
      <c r="A305" s="43">
        <f t="shared" si="24"/>
        <v>286</v>
      </c>
      <c r="B305" s="44">
        <f t="shared" si="25"/>
        <v>48519</v>
      </c>
      <c r="C305" s="45">
        <f t="shared" si="26"/>
        <v>1610.75</v>
      </c>
      <c r="D305" s="26"/>
      <c r="E305" s="26"/>
      <c r="F305" s="45">
        <f t="shared" si="27"/>
        <v>502.67</v>
      </c>
      <c r="G305" s="45">
        <f t="shared" si="28"/>
        <v>1108.08</v>
      </c>
      <c r="H305" s="45">
        <f t="shared" si="29"/>
        <v>99426.35000000017</v>
      </c>
    </row>
    <row r="306" spans="1:8" ht="12">
      <c r="A306" s="43">
        <f t="shared" si="24"/>
        <v>287</v>
      </c>
      <c r="B306" s="44">
        <f t="shared" si="25"/>
        <v>48549</v>
      </c>
      <c r="C306" s="45">
        <f t="shared" si="26"/>
        <v>1610.75</v>
      </c>
      <c r="D306" s="26"/>
      <c r="E306" s="26"/>
      <c r="F306" s="45">
        <f t="shared" si="27"/>
        <v>497.13</v>
      </c>
      <c r="G306" s="45">
        <f t="shared" si="28"/>
        <v>1113.62</v>
      </c>
      <c r="H306" s="45">
        <f t="shared" si="29"/>
        <v>98312.73000000017</v>
      </c>
    </row>
    <row r="307" spans="1:8" ht="12">
      <c r="A307" s="43">
        <f t="shared" si="24"/>
        <v>288</v>
      </c>
      <c r="B307" s="44">
        <f t="shared" si="25"/>
        <v>48580</v>
      </c>
      <c r="C307" s="45">
        <f t="shared" si="26"/>
        <v>1610.75</v>
      </c>
      <c r="D307" s="26"/>
      <c r="E307" s="26"/>
      <c r="F307" s="45">
        <f t="shared" si="27"/>
        <v>491.56</v>
      </c>
      <c r="G307" s="45">
        <f t="shared" si="28"/>
        <v>1119.19</v>
      </c>
      <c r="H307" s="45">
        <f t="shared" si="29"/>
        <v>97193.54000000017</v>
      </c>
    </row>
    <row r="308" spans="1:8" ht="12">
      <c r="A308" s="43">
        <f t="shared" si="24"/>
        <v>289</v>
      </c>
      <c r="B308" s="44">
        <f t="shared" si="25"/>
        <v>48611</v>
      </c>
      <c r="C308" s="45">
        <f t="shared" si="26"/>
        <v>1610.75</v>
      </c>
      <c r="D308" s="26"/>
      <c r="E308" s="26"/>
      <c r="F308" s="45">
        <f t="shared" si="27"/>
        <v>485.97</v>
      </c>
      <c r="G308" s="45">
        <f t="shared" si="28"/>
        <v>1124.78</v>
      </c>
      <c r="H308" s="45">
        <f t="shared" si="29"/>
        <v>96068.76000000017</v>
      </c>
    </row>
    <row r="309" spans="1:8" ht="12">
      <c r="A309" s="43">
        <f t="shared" si="24"/>
        <v>290</v>
      </c>
      <c r="B309" s="44">
        <f t="shared" si="25"/>
        <v>48639</v>
      </c>
      <c r="C309" s="45">
        <f t="shared" si="26"/>
        <v>1610.75</v>
      </c>
      <c r="D309" s="26"/>
      <c r="E309" s="26"/>
      <c r="F309" s="45">
        <f t="shared" si="27"/>
        <v>480.34</v>
      </c>
      <c r="G309" s="45">
        <f t="shared" si="28"/>
        <v>1130.41</v>
      </c>
      <c r="H309" s="45">
        <f t="shared" si="29"/>
        <v>94938.35000000017</v>
      </c>
    </row>
    <row r="310" spans="1:8" ht="12">
      <c r="A310" s="43">
        <f t="shared" si="24"/>
        <v>291</v>
      </c>
      <c r="B310" s="44">
        <f t="shared" si="25"/>
        <v>48670</v>
      </c>
      <c r="C310" s="45">
        <f t="shared" si="26"/>
        <v>1610.75</v>
      </c>
      <c r="D310" s="26"/>
      <c r="E310" s="26"/>
      <c r="F310" s="45">
        <f t="shared" si="27"/>
        <v>474.69</v>
      </c>
      <c r="G310" s="45">
        <f t="shared" si="28"/>
        <v>1136.06</v>
      </c>
      <c r="H310" s="45">
        <f t="shared" si="29"/>
        <v>93802.29000000017</v>
      </c>
    </row>
    <row r="311" spans="1:8" ht="12">
      <c r="A311" s="43">
        <f t="shared" si="24"/>
        <v>292</v>
      </c>
      <c r="B311" s="44">
        <f t="shared" si="25"/>
        <v>48700</v>
      </c>
      <c r="C311" s="45">
        <f t="shared" si="26"/>
        <v>1610.75</v>
      </c>
      <c r="D311" s="26"/>
      <c r="E311" s="26"/>
      <c r="F311" s="45">
        <f t="shared" si="27"/>
        <v>469.01</v>
      </c>
      <c r="G311" s="45">
        <f t="shared" si="28"/>
        <v>1141.74</v>
      </c>
      <c r="H311" s="45">
        <f t="shared" si="29"/>
        <v>92660.55000000016</v>
      </c>
    </row>
    <row r="312" spans="1:8" ht="12">
      <c r="A312" s="43">
        <f t="shared" si="24"/>
        <v>293</v>
      </c>
      <c r="B312" s="44">
        <f t="shared" si="25"/>
        <v>48731</v>
      </c>
      <c r="C312" s="45">
        <f t="shared" si="26"/>
        <v>1610.75</v>
      </c>
      <c r="D312" s="26"/>
      <c r="E312" s="26"/>
      <c r="F312" s="45">
        <f t="shared" si="27"/>
        <v>463.3</v>
      </c>
      <c r="G312" s="45">
        <f t="shared" si="28"/>
        <v>1147.45</v>
      </c>
      <c r="H312" s="45">
        <f t="shared" si="29"/>
        <v>91513.10000000017</v>
      </c>
    </row>
    <row r="313" spans="1:8" ht="12">
      <c r="A313" s="43">
        <f t="shared" si="24"/>
        <v>294</v>
      </c>
      <c r="B313" s="44">
        <f t="shared" si="25"/>
        <v>48761</v>
      </c>
      <c r="C313" s="45">
        <f t="shared" si="26"/>
        <v>1610.75</v>
      </c>
      <c r="D313" s="26"/>
      <c r="E313" s="26"/>
      <c r="F313" s="45">
        <f t="shared" si="27"/>
        <v>457.57</v>
      </c>
      <c r="G313" s="45">
        <f t="shared" si="28"/>
        <v>1153.18</v>
      </c>
      <c r="H313" s="45">
        <f t="shared" si="29"/>
        <v>90359.92000000017</v>
      </c>
    </row>
    <row r="314" spans="1:8" ht="12">
      <c r="A314" s="43">
        <f t="shared" si="24"/>
        <v>295</v>
      </c>
      <c r="B314" s="44">
        <f t="shared" si="25"/>
        <v>48792</v>
      </c>
      <c r="C314" s="45">
        <f t="shared" si="26"/>
        <v>1610.75</v>
      </c>
      <c r="D314" s="26"/>
      <c r="E314" s="26"/>
      <c r="F314" s="45">
        <f t="shared" si="27"/>
        <v>451.8</v>
      </c>
      <c r="G314" s="45">
        <f t="shared" si="28"/>
        <v>1158.95</v>
      </c>
      <c r="H314" s="45">
        <f t="shared" si="29"/>
        <v>89200.97000000018</v>
      </c>
    </row>
    <row r="315" spans="1:8" ht="12">
      <c r="A315" s="43">
        <f t="shared" si="24"/>
        <v>296</v>
      </c>
      <c r="B315" s="44">
        <f t="shared" si="25"/>
        <v>48823</v>
      </c>
      <c r="C315" s="45">
        <f t="shared" si="26"/>
        <v>1610.75</v>
      </c>
      <c r="D315" s="26"/>
      <c r="E315" s="26"/>
      <c r="F315" s="45">
        <f t="shared" si="27"/>
        <v>446</v>
      </c>
      <c r="G315" s="45">
        <f t="shared" si="28"/>
        <v>1164.75</v>
      </c>
      <c r="H315" s="45">
        <f t="shared" si="29"/>
        <v>88036.22000000018</v>
      </c>
    </row>
    <row r="316" spans="1:8" ht="12">
      <c r="A316" s="43">
        <f t="shared" si="24"/>
        <v>297</v>
      </c>
      <c r="B316" s="44">
        <f t="shared" si="25"/>
        <v>48853</v>
      </c>
      <c r="C316" s="45">
        <f t="shared" si="26"/>
        <v>1610.75</v>
      </c>
      <c r="D316" s="26"/>
      <c r="E316" s="26"/>
      <c r="F316" s="45">
        <f t="shared" si="27"/>
        <v>440.18</v>
      </c>
      <c r="G316" s="45">
        <f t="shared" si="28"/>
        <v>1170.57</v>
      </c>
      <c r="H316" s="45">
        <f t="shared" si="29"/>
        <v>86865.65000000017</v>
      </c>
    </row>
    <row r="317" spans="1:8" ht="12">
      <c r="A317" s="43">
        <f t="shared" si="24"/>
        <v>298</v>
      </c>
      <c r="B317" s="44">
        <f t="shared" si="25"/>
        <v>48884</v>
      </c>
      <c r="C317" s="45">
        <f t="shared" si="26"/>
        <v>1610.75</v>
      </c>
      <c r="D317" s="26"/>
      <c r="E317" s="26"/>
      <c r="F317" s="45">
        <f t="shared" si="27"/>
        <v>434.33</v>
      </c>
      <c r="G317" s="45">
        <f t="shared" si="28"/>
        <v>1176.42</v>
      </c>
      <c r="H317" s="45">
        <f t="shared" si="29"/>
        <v>85689.23000000017</v>
      </c>
    </row>
    <row r="318" spans="1:8" ht="12">
      <c r="A318" s="43">
        <f t="shared" si="24"/>
        <v>299</v>
      </c>
      <c r="B318" s="44">
        <f t="shared" si="25"/>
        <v>48914</v>
      </c>
      <c r="C318" s="45">
        <f t="shared" si="26"/>
        <v>1610.75</v>
      </c>
      <c r="D318" s="26"/>
      <c r="E318" s="26"/>
      <c r="F318" s="45">
        <f t="shared" si="27"/>
        <v>428.45</v>
      </c>
      <c r="G318" s="45">
        <f t="shared" si="28"/>
        <v>1182.3</v>
      </c>
      <c r="H318" s="45">
        <f t="shared" si="29"/>
        <v>84506.93000000017</v>
      </c>
    </row>
    <row r="319" spans="1:8" ht="12">
      <c r="A319" s="43">
        <f t="shared" si="24"/>
        <v>300</v>
      </c>
      <c r="B319" s="44">
        <f t="shared" si="25"/>
        <v>48945</v>
      </c>
      <c r="C319" s="45">
        <f t="shared" si="26"/>
        <v>1610.75</v>
      </c>
      <c r="D319" s="26"/>
      <c r="E319" s="26"/>
      <c r="F319" s="45">
        <f t="shared" si="27"/>
        <v>422.53</v>
      </c>
      <c r="G319" s="45">
        <f t="shared" si="28"/>
        <v>1188.22</v>
      </c>
      <c r="H319" s="45">
        <f t="shared" si="29"/>
        <v>83318.71000000017</v>
      </c>
    </row>
    <row r="320" spans="1:8" ht="12">
      <c r="A320" s="43">
        <f t="shared" si="24"/>
        <v>301</v>
      </c>
      <c r="B320" s="44">
        <f t="shared" si="25"/>
        <v>48976</v>
      </c>
      <c r="C320" s="45">
        <f t="shared" si="26"/>
        <v>1610.75</v>
      </c>
      <c r="D320" s="26"/>
      <c r="E320" s="26"/>
      <c r="F320" s="45">
        <f t="shared" si="27"/>
        <v>416.59</v>
      </c>
      <c r="G320" s="45">
        <f t="shared" si="28"/>
        <v>1194.16</v>
      </c>
      <c r="H320" s="45">
        <f t="shared" si="29"/>
        <v>82124.55000000016</v>
      </c>
    </row>
    <row r="321" spans="1:8" ht="12">
      <c r="A321" s="43">
        <f t="shared" si="24"/>
        <v>302</v>
      </c>
      <c r="B321" s="44">
        <f t="shared" si="25"/>
        <v>49004</v>
      </c>
      <c r="C321" s="45">
        <f t="shared" si="26"/>
        <v>1610.75</v>
      </c>
      <c r="D321" s="26"/>
      <c r="E321" s="26"/>
      <c r="F321" s="45">
        <f t="shared" si="27"/>
        <v>410.62</v>
      </c>
      <c r="G321" s="45">
        <f t="shared" si="28"/>
        <v>1200.13</v>
      </c>
      <c r="H321" s="45">
        <f t="shared" si="29"/>
        <v>80924.42000000016</v>
      </c>
    </row>
    <row r="322" spans="1:8" ht="12">
      <c r="A322" s="43">
        <f t="shared" si="24"/>
        <v>303</v>
      </c>
      <c r="B322" s="44">
        <f t="shared" si="25"/>
        <v>49035</v>
      </c>
      <c r="C322" s="45">
        <f t="shared" si="26"/>
        <v>1610.75</v>
      </c>
      <c r="D322" s="26"/>
      <c r="E322" s="26"/>
      <c r="F322" s="45">
        <f t="shared" si="27"/>
        <v>404.62</v>
      </c>
      <c r="G322" s="45">
        <f t="shared" si="28"/>
        <v>1206.13</v>
      </c>
      <c r="H322" s="45">
        <f t="shared" si="29"/>
        <v>79718.29000000015</v>
      </c>
    </row>
    <row r="323" spans="1:8" ht="12">
      <c r="A323" s="43">
        <f t="shared" si="24"/>
        <v>304</v>
      </c>
      <c r="B323" s="44">
        <f t="shared" si="25"/>
        <v>49065</v>
      </c>
      <c r="C323" s="45">
        <f t="shared" si="26"/>
        <v>1610.75</v>
      </c>
      <c r="D323" s="26"/>
      <c r="E323" s="26"/>
      <c r="F323" s="45">
        <f t="shared" si="27"/>
        <v>398.59</v>
      </c>
      <c r="G323" s="45">
        <f t="shared" si="28"/>
        <v>1212.16</v>
      </c>
      <c r="H323" s="45">
        <f t="shared" si="29"/>
        <v>78506.13000000015</v>
      </c>
    </row>
    <row r="324" spans="1:8" ht="12">
      <c r="A324" s="43">
        <f t="shared" si="24"/>
        <v>305</v>
      </c>
      <c r="B324" s="44">
        <f t="shared" si="25"/>
        <v>49096</v>
      </c>
      <c r="C324" s="45">
        <f t="shared" si="26"/>
        <v>1610.75</v>
      </c>
      <c r="D324" s="26"/>
      <c r="E324" s="26"/>
      <c r="F324" s="45">
        <f t="shared" si="27"/>
        <v>392.53</v>
      </c>
      <c r="G324" s="45">
        <f t="shared" si="28"/>
        <v>1218.22</v>
      </c>
      <c r="H324" s="45">
        <f t="shared" si="29"/>
        <v>77287.91000000015</v>
      </c>
    </row>
    <row r="325" spans="1:8" ht="12">
      <c r="A325" s="43">
        <f t="shared" si="24"/>
        <v>306</v>
      </c>
      <c r="B325" s="44">
        <f t="shared" si="25"/>
        <v>49126</v>
      </c>
      <c r="C325" s="45">
        <f t="shared" si="26"/>
        <v>1610.75</v>
      </c>
      <c r="D325" s="26"/>
      <c r="E325" s="26"/>
      <c r="F325" s="45">
        <f t="shared" si="27"/>
        <v>386.44</v>
      </c>
      <c r="G325" s="45">
        <f t="shared" si="28"/>
        <v>1224.31</v>
      </c>
      <c r="H325" s="45">
        <f t="shared" si="29"/>
        <v>76063.60000000015</v>
      </c>
    </row>
    <row r="326" spans="1:8" ht="12">
      <c r="A326" s="43">
        <f t="shared" si="24"/>
        <v>307</v>
      </c>
      <c r="B326" s="44">
        <f t="shared" si="25"/>
        <v>49157</v>
      </c>
      <c r="C326" s="45">
        <f t="shared" si="26"/>
        <v>1610.75</v>
      </c>
      <c r="D326" s="26"/>
      <c r="E326" s="26"/>
      <c r="F326" s="45">
        <f t="shared" si="27"/>
        <v>380.32</v>
      </c>
      <c r="G326" s="45">
        <f t="shared" si="28"/>
        <v>1230.43</v>
      </c>
      <c r="H326" s="45">
        <f t="shared" si="29"/>
        <v>74833.17000000016</v>
      </c>
    </row>
    <row r="327" spans="1:8" ht="12">
      <c r="A327" s="43">
        <f t="shared" si="24"/>
        <v>308</v>
      </c>
      <c r="B327" s="44">
        <f t="shared" si="25"/>
        <v>49188</v>
      </c>
      <c r="C327" s="45">
        <f t="shared" si="26"/>
        <v>1610.75</v>
      </c>
      <c r="D327" s="26"/>
      <c r="E327" s="26"/>
      <c r="F327" s="45">
        <f t="shared" si="27"/>
        <v>374.17</v>
      </c>
      <c r="G327" s="45">
        <f t="shared" si="28"/>
        <v>1236.58</v>
      </c>
      <c r="H327" s="45">
        <f t="shared" si="29"/>
        <v>73596.59000000016</v>
      </c>
    </row>
    <row r="328" spans="1:8" ht="12">
      <c r="A328" s="43">
        <f t="shared" si="24"/>
        <v>309</v>
      </c>
      <c r="B328" s="44">
        <f t="shared" si="25"/>
        <v>49218</v>
      </c>
      <c r="C328" s="45">
        <f t="shared" si="26"/>
        <v>1610.75</v>
      </c>
      <c r="D328" s="26"/>
      <c r="E328" s="26"/>
      <c r="F328" s="45">
        <f t="shared" si="27"/>
        <v>367.98</v>
      </c>
      <c r="G328" s="45">
        <f t="shared" si="28"/>
        <v>1242.77</v>
      </c>
      <c r="H328" s="45">
        <f t="shared" si="29"/>
        <v>72353.82000000015</v>
      </c>
    </row>
    <row r="329" spans="1:8" ht="12">
      <c r="A329" s="43">
        <f t="shared" si="24"/>
        <v>310</v>
      </c>
      <c r="B329" s="44">
        <f t="shared" si="25"/>
        <v>49249</v>
      </c>
      <c r="C329" s="45">
        <f t="shared" si="26"/>
        <v>1610.75</v>
      </c>
      <c r="D329" s="26"/>
      <c r="E329" s="26"/>
      <c r="F329" s="45">
        <f t="shared" si="27"/>
        <v>361.77</v>
      </c>
      <c r="G329" s="45">
        <f t="shared" si="28"/>
        <v>1248.98</v>
      </c>
      <c r="H329" s="45">
        <f t="shared" si="29"/>
        <v>71104.84000000016</v>
      </c>
    </row>
    <row r="330" spans="1:8" ht="12">
      <c r="A330" s="43">
        <f t="shared" si="24"/>
        <v>311</v>
      </c>
      <c r="B330" s="44">
        <f t="shared" si="25"/>
        <v>49279</v>
      </c>
      <c r="C330" s="45">
        <f t="shared" si="26"/>
        <v>1610.75</v>
      </c>
      <c r="D330" s="26"/>
      <c r="E330" s="26"/>
      <c r="F330" s="45">
        <f t="shared" si="27"/>
        <v>355.52</v>
      </c>
      <c r="G330" s="45">
        <f t="shared" si="28"/>
        <v>1255.23</v>
      </c>
      <c r="H330" s="45">
        <f t="shared" si="29"/>
        <v>69849.61000000016</v>
      </c>
    </row>
    <row r="331" spans="1:8" ht="12">
      <c r="A331" s="43">
        <f t="shared" si="24"/>
        <v>312</v>
      </c>
      <c r="B331" s="44">
        <f t="shared" si="25"/>
        <v>49310</v>
      </c>
      <c r="C331" s="45">
        <f t="shared" si="26"/>
        <v>1610.75</v>
      </c>
      <c r="D331" s="26"/>
      <c r="E331" s="26"/>
      <c r="F331" s="45">
        <f t="shared" si="27"/>
        <v>349.25</v>
      </c>
      <c r="G331" s="45">
        <f t="shared" si="28"/>
        <v>1261.5</v>
      </c>
      <c r="H331" s="45">
        <f t="shared" si="29"/>
        <v>68588.11000000016</v>
      </c>
    </row>
    <row r="332" spans="1:8" ht="12">
      <c r="A332" s="43">
        <f t="shared" si="24"/>
        <v>313</v>
      </c>
      <c r="B332" s="44">
        <f t="shared" si="25"/>
        <v>49341</v>
      </c>
      <c r="C332" s="45">
        <f t="shared" si="26"/>
        <v>1610.75</v>
      </c>
      <c r="D332" s="26"/>
      <c r="E332" s="26"/>
      <c r="F332" s="45">
        <f t="shared" si="27"/>
        <v>342.94</v>
      </c>
      <c r="G332" s="45">
        <f t="shared" si="28"/>
        <v>1267.81</v>
      </c>
      <c r="H332" s="45">
        <f t="shared" si="29"/>
        <v>67320.30000000016</v>
      </c>
    </row>
    <row r="333" spans="1:8" ht="12">
      <c r="A333" s="43">
        <f t="shared" si="24"/>
        <v>314</v>
      </c>
      <c r="B333" s="44">
        <f t="shared" si="25"/>
        <v>49369</v>
      </c>
      <c r="C333" s="45">
        <f t="shared" si="26"/>
        <v>1610.75</v>
      </c>
      <c r="D333" s="26"/>
      <c r="E333" s="26"/>
      <c r="F333" s="45">
        <f t="shared" si="27"/>
        <v>336.6</v>
      </c>
      <c r="G333" s="45">
        <f t="shared" si="28"/>
        <v>1274.15</v>
      </c>
      <c r="H333" s="45">
        <f t="shared" si="29"/>
        <v>66046.15000000017</v>
      </c>
    </row>
    <row r="334" spans="1:8" ht="12">
      <c r="A334" s="43">
        <f t="shared" si="24"/>
        <v>315</v>
      </c>
      <c r="B334" s="44">
        <f t="shared" si="25"/>
        <v>49400</v>
      </c>
      <c r="C334" s="45">
        <f t="shared" si="26"/>
        <v>1610.75</v>
      </c>
      <c r="D334" s="26"/>
      <c r="E334" s="26"/>
      <c r="F334" s="45">
        <f t="shared" si="27"/>
        <v>330.23</v>
      </c>
      <c r="G334" s="45">
        <f t="shared" si="28"/>
        <v>1280.52</v>
      </c>
      <c r="H334" s="45">
        <f t="shared" si="29"/>
        <v>64765.63000000017</v>
      </c>
    </row>
    <row r="335" spans="1:8" ht="12">
      <c r="A335" s="43">
        <f t="shared" si="24"/>
        <v>316</v>
      </c>
      <c r="B335" s="44">
        <f t="shared" si="25"/>
        <v>49430</v>
      </c>
      <c r="C335" s="45">
        <f t="shared" si="26"/>
        <v>1610.75</v>
      </c>
      <c r="D335" s="26"/>
      <c r="E335" s="26"/>
      <c r="F335" s="45">
        <f t="shared" si="27"/>
        <v>323.83</v>
      </c>
      <c r="G335" s="45">
        <f t="shared" si="28"/>
        <v>1286.92</v>
      </c>
      <c r="H335" s="45">
        <f t="shared" si="29"/>
        <v>63478.710000000174</v>
      </c>
    </row>
    <row r="336" spans="1:8" ht="12">
      <c r="A336" s="43">
        <f t="shared" si="24"/>
        <v>317</v>
      </c>
      <c r="B336" s="44">
        <f t="shared" si="25"/>
        <v>49461</v>
      </c>
      <c r="C336" s="45">
        <f t="shared" si="26"/>
        <v>1610.75</v>
      </c>
      <c r="D336" s="26"/>
      <c r="E336" s="26"/>
      <c r="F336" s="45">
        <f t="shared" si="27"/>
        <v>317.39</v>
      </c>
      <c r="G336" s="45">
        <f t="shared" si="28"/>
        <v>1293.3600000000001</v>
      </c>
      <c r="H336" s="45">
        <f t="shared" si="29"/>
        <v>62185.35000000017</v>
      </c>
    </row>
    <row r="337" spans="1:8" ht="12">
      <c r="A337" s="43">
        <f t="shared" si="24"/>
        <v>318</v>
      </c>
      <c r="B337" s="44">
        <f t="shared" si="25"/>
        <v>49491</v>
      </c>
      <c r="C337" s="45">
        <f t="shared" si="26"/>
        <v>1610.75</v>
      </c>
      <c r="D337" s="26"/>
      <c r="E337" s="26"/>
      <c r="F337" s="45">
        <f t="shared" si="27"/>
        <v>310.93</v>
      </c>
      <c r="G337" s="45">
        <f t="shared" si="28"/>
        <v>1299.82</v>
      </c>
      <c r="H337" s="45">
        <f t="shared" si="29"/>
        <v>60885.53000000017</v>
      </c>
    </row>
    <row r="338" spans="1:8" ht="12">
      <c r="A338" s="43">
        <f t="shared" si="24"/>
        <v>319</v>
      </c>
      <c r="B338" s="44">
        <f t="shared" si="25"/>
        <v>49522</v>
      </c>
      <c r="C338" s="45">
        <f t="shared" si="26"/>
        <v>1610.75</v>
      </c>
      <c r="D338" s="26"/>
      <c r="E338" s="26"/>
      <c r="F338" s="45">
        <f t="shared" si="27"/>
        <v>304.43</v>
      </c>
      <c r="G338" s="45">
        <f t="shared" si="28"/>
        <v>1306.32</v>
      </c>
      <c r="H338" s="45">
        <f t="shared" si="29"/>
        <v>59579.210000000174</v>
      </c>
    </row>
    <row r="339" spans="1:8" ht="12">
      <c r="A339" s="43">
        <f t="shared" si="24"/>
        <v>320</v>
      </c>
      <c r="B339" s="44">
        <f t="shared" si="25"/>
        <v>49553</v>
      </c>
      <c r="C339" s="45">
        <f t="shared" si="26"/>
        <v>1610.75</v>
      </c>
      <c r="D339" s="26"/>
      <c r="E339" s="26"/>
      <c r="F339" s="45">
        <f t="shared" si="27"/>
        <v>297.9</v>
      </c>
      <c r="G339" s="45">
        <f t="shared" si="28"/>
        <v>1312.85</v>
      </c>
      <c r="H339" s="45">
        <f t="shared" si="29"/>
        <v>58266.360000000175</v>
      </c>
    </row>
    <row r="340" spans="1:8" ht="12">
      <c r="A340" s="43">
        <f aca="true" t="shared" si="30" ref="A340:A403">IF(H339="","",IF(roundOpt,IF(OR(A339&gt;=nper,ROUND(H339,2)&lt;=0),"",A339+1),IF(OR(A339&gt;=nper,H339&lt;=0),"",A339+1)))</f>
        <v>321</v>
      </c>
      <c r="B340" s="44">
        <f aca="true" t="shared" si="31" ref="B340:B403">IF(A340="","",IF(periods_per_year=26,IF(A340=1,fpdate,B339+14),IF(periods_per_year=52,IF(A340=1,fpdate,B339+7),DATE(YEAR(fpdate),MONTH(fpdate)+(A340-1)*months_per_period,IF(periods_per_year=24,IF((1-MOD(A340,2))=1,DAY(fpdate)+14,DAY(fpdate)),DAY(fpdate))))))</f>
        <v>49583</v>
      </c>
      <c r="C340" s="45">
        <f aca="true" t="shared" si="32" ref="C340:C403">IF(A340="","",IF(A340&lt;=$D$12*periods_per_year,F340,IF(roundOpt,IF(OR(A340=nper,payment&gt;ROUND((1+rate)*H339,2)),ROUND((1+rate)*H339,2),payment),IF(OR(A340=nper,payment&gt;(1+rate)*H339),(1+rate)*H339,payment))))</f>
        <v>1610.75</v>
      </c>
      <c r="D340" s="26"/>
      <c r="E340" s="26"/>
      <c r="F340" s="45">
        <f aca="true" t="shared" si="33" ref="F340:F403">IF(A340="","",IF(AND(A340=1,pmtType=1),0,IF(roundOpt,ROUND(rate*H339,2),rate*H339)))</f>
        <v>291.33</v>
      </c>
      <c r="G340" s="45">
        <f t="shared" si="28"/>
        <v>1319.42</v>
      </c>
      <c r="H340" s="45">
        <f t="shared" si="29"/>
        <v>56946.94000000018</v>
      </c>
    </row>
    <row r="341" spans="1:8" ht="12">
      <c r="A341" s="43">
        <f t="shared" si="30"/>
        <v>322</v>
      </c>
      <c r="B341" s="44">
        <f t="shared" si="31"/>
        <v>49614</v>
      </c>
      <c r="C341" s="45">
        <f t="shared" si="32"/>
        <v>1610.75</v>
      </c>
      <c r="D341" s="26"/>
      <c r="E341" s="26"/>
      <c r="F341" s="45">
        <f t="shared" si="33"/>
        <v>284.73</v>
      </c>
      <c r="G341" s="45">
        <f aca="true" t="shared" si="34" ref="G341:G404">IF(A341="","",C341-F341+D341)</f>
        <v>1326.02</v>
      </c>
      <c r="H341" s="45">
        <f aca="true" t="shared" si="35" ref="H341:H404">IF(A341="","",H340-G341)</f>
        <v>55620.92000000018</v>
      </c>
    </row>
    <row r="342" spans="1:8" ht="12">
      <c r="A342" s="43">
        <f t="shared" si="30"/>
        <v>323</v>
      </c>
      <c r="B342" s="44">
        <f t="shared" si="31"/>
        <v>49644</v>
      </c>
      <c r="C342" s="45">
        <f t="shared" si="32"/>
        <v>1610.75</v>
      </c>
      <c r="D342" s="26"/>
      <c r="E342" s="26"/>
      <c r="F342" s="45">
        <f t="shared" si="33"/>
        <v>278.1</v>
      </c>
      <c r="G342" s="45">
        <f t="shared" si="34"/>
        <v>1332.65</v>
      </c>
      <c r="H342" s="45">
        <f t="shared" si="35"/>
        <v>54288.27000000018</v>
      </c>
    </row>
    <row r="343" spans="1:8" ht="12">
      <c r="A343" s="43">
        <f t="shared" si="30"/>
        <v>324</v>
      </c>
      <c r="B343" s="44">
        <f t="shared" si="31"/>
        <v>49675</v>
      </c>
      <c r="C343" s="45">
        <f t="shared" si="32"/>
        <v>1610.75</v>
      </c>
      <c r="D343" s="26"/>
      <c r="E343" s="26"/>
      <c r="F343" s="45">
        <f t="shared" si="33"/>
        <v>271.44</v>
      </c>
      <c r="G343" s="45">
        <f t="shared" si="34"/>
        <v>1339.31</v>
      </c>
      <c r="H343" s="45">
        <f t="shared" si="35"/>
        <v>52948.96000000018</v>
      </c>
    </row>
    <row r="344" spans="1:8" ht="12">
      <c r="A344" s="43">
        <f t="shared" si="30"/>
        <v>325</v>
      </c>
      <c r="B344" s="44">
        <f t="shared" si="31"/>
        <v>49706</v>
      </c>
      <c r="C344" s="45">
        <f t="shared" si="32"/>
        <v>1610.75</v>
      </c>
      <c r="D344" s="26"/>
      <c r="E344" s="26"/>
      <c r="F344" s="45">
        <f t="shared" si="33"/>
        <v>264.74</v>
      </c>
      <c r="G344" s="45">
        <f t="shared" si="34"/>
        <v>1346.01</v>
      </c>
      <c r="H344" s="45">
        <f t="shared" si="35"/>
        <v>51602.95000000018</v>
      </c>
    </row>
    <row r="345" spans="1:8" ht="12">
      <c r="A345" s="43">
        <f t="shared" si="30"/>
        <v>326</v>
      </c>
      <c r="B345" s="44">
        <f t="shared" si="31"/>
        <v>49735</v>
      </c>
      <c r="C345" s="45">
        <f t="shared" si="32"/>
        <v>1610.75</v>
      </c>
      <c r="D345" s="26"/>
      <c r="E345" s="26"/>
      <c r="F345" s="45">
        <f t="shared" si="33"/>
        <v>258.01</v>
      </c>
      <c r="G345" s="45">
        <f t="shared" si="34"/>
        <v>1352.74</v>
      </c>
      <c r="H345" s="45">
        <f t="shared" si="35"/>
        <v>50250.21000000018</v>
      </c>
    </row>
    <row r="346" spans="1:8" ht="12">
      <c r="A346" s="43">
        <f t="shared" si="30"/>
        <v>327</v>
      </c>
      <c r="B346" s="44">
        <f t="shared" si="31"/>
        <v>49766</v>
      </c>
      <c r="C346" s="45">
        <f t="shared" si="32"/>
        <v>1610.75</v>
      </c>
      <c r="D346" s="26"/>
      <c r="E346" s="26"/>
      <c r="F346" s="45">
        <f t="shared" si="33"/>
        <v>251.25</v>
      </c>
      <c r="G346" s="45">
        <f t="shared" si="34"/>
        <v>1359.5</v>
      </c>
      <c r="H346" s="45">
        <f t="shared" si="35"/>
        <v>48890.71000000018</v>
      </c>
    </row>
    <row r="347" spans="1:8" ht="12">
      <c r="A347" s="43">
        <f t="shared" si="30"/>
        <v>328</v>
      </c>
      <c r="B347" s="44">
        <f t="shared" si="31"/>
        <v>49796</v>
      </c>
      <c r="C347" s="45">
        <f t="shared" si="32"/>
        <v>1610.75</v>
      </c>
      <c r="D347" s="26"/>
      <c r="E347" s="26"/>
      <c r="F347" s="45">
        <f t="shared" si="33"/>
        <v>244.45</v>
      </c>
      <c r="G347" s="45">
        <f t="shared" si="34"/>
        <v>1366.3</v>
      </c>
      <c r="H347" s="45">
        <f t="shared" si="35"/>
        <v>47524.41000000018</v>
      </c>
    </row>
    <row r="348" spans="1:8" ht="12">
      <c r="A348" s="43">
        <f t="shared" si="30"/>
        <v>329</v>
      </c>
      <c r="B348" s="44">
        <f t="shared" si="31"/>
        <v>49827</v>
      </c>
      <c r="C348" s="45">
        <f t="shared" si="32"/>
        <v>1610.75</v>
      </c>
      <c r="D348" s="26"/>
      <c r="E348" s="26"/>
      <c r="F348" s="45">
        <f t="shared" si="33"/>
        <v>237.62</v>
      </c>
      <c r="G348" s="45">
        <f t="shared" si="34"/>
        <v>1373.13</v>
      </c>
      <c r="H348" s="45">
        <f t="shared" si="35"/>
        <v>46151.28000000018</v>
      </c>
    </row>
    <row r="349" spans="1:8" ht="12">
      <c r="A349" s="43">
        <f t="shared" si="30"/>
        <v>330</v>
      </c>
      <c r="B349" s="44">
        <f t="shared" si="31"/>
        <v>49857</v>
      </c>
      <c r="C349" s="45">
        <f t="shared" si="32"/>
        <v>1610.75</v>
      </c>
      <c r="D349" s="26"/>
      <c r="E349" s="26"/>
      <c r="F349" s="45">
        <f t="shared" si="33"/>
        <v>230.76</v>
      </c>
      <c r="G349" s="45">
        <f t="shared" si="34"/>
        <v>1379.99</v>
      </c>
      <c r="H349" s="45">
        <f t="shared" si="35"/>
        <v>44771.29000000018</v>
      </c>
    </row>
    <row r="350" spans="1:8" ht="12">
      <c r="A350" s="43">
        <f t="shared" si="30"/>
        <v>331</v>
      </c>
      <c r="B350" s="44">
        <f t="shared" si="31"/>
        <v>49888</v>
      </c>
      <c r="C350" s="45">
        <f t="shared" si="32"/>
        <v>1610.75</v>
      </c>
      <c r="D350" s="26"/>
      <c r="E350" s="26"/>
      <c r="F350" s="45">
        <f t="shared" si="33"/>
        <v>223.86</v>
      </c>
      <c r="G350" s="45">
        <f t="shared" si="34"/>
        <v>1386.8899999999999</v>
      </c>
      <c r="H350" s="45">
        <f t="shared" si="35"/>
        <v>43384.40000000018</v>
      </c>
    </row>
    <row r="351" spans="1:8" ht="12">
      <c r="A351" s="43">
        <f t="shared" si="30"/>
        <v>332</v>
      </c>
      <c r="B351" s="44">
        <f t="shared" si="31"/>
        <v>49919</v>
      </c>
      <c r="C351" s="45">
        <f t="shared" si="32"/>
        <v>1610.75</v>
      </c>
      <c r="D351" s="26"/>
      <c r="E351" s="26"/>
      <c r="F351" s="45">
        <f t="shared" si="33"/>
        <v>216.92</v>
      </c>
      <c r="G351" s="45">
        <f t="shared" si="34"/>
        <v>1393.83</v>
      </c>
      <c r="H351" s="45">
        <f t="shared" si="35"/>
        <v>41990.57000000018</v>
      </c>
    </row>
    <row r="352" spans="1:8" ht="12">
      <c r="A352" s="43">
        <f t="shared" si="30"/>
        <v>333</v>
      </c>
      <c r="B352" s="44">
        <f t="shared" si="31"/>
        <v>49949</v>
      </c>
      <c r="C352" s="45">
        <f t="shared" si="32"/>
        <v>1610.75</v>
      </c>
      <c r="D352" s="26"/>
      <c r="E352" s="26"/>
      <c r="F352" s="45">
        <f t="shared" si="33"/>
        <v>209.95</v>
      </c>
      <c r="G352" s="45">
        <f t="shared" si="34"/>
        <v>1400.8</v>
      </c>
      <c r="H352" s="45">
        <f t="shared" si="35"/>
        <v>40589.77000000018</v>
      </c>
    </row>
    <row r="353" spans="1:8" ht="12">
      <c r="A353" s="43">
        <f t="shared" si="30"/>
        <v>334</v>
      </c>
      <c r="B353" s="44">
        <f t="shared" si="31"/>
        <v>49980</v>
      </c>
      <c r="C353" s="45">
        <f t="shared" si="32"/>
        <v>1610.75</v>
      </c>
      <c r="D353" s="26"/>
      <c r="E353" s="26"/>
      <c r="F353" s="45">
        <f t="shared" si="33"/>
        <v>202.95</v>
      </c>
      <c r="G353" s="45">
        <f t="shared" si="34"/>
        <v>1407.8</v>
      </c>
      <c r="H353" s="45">
        <f t="shared" si="35"/>
        <v>39181.970000000176</v>
      </c>
    </row>
    <row r="354" spans="1:8" ht="12">
      <c r="A354" s="43">
        <f t="shared" si="30"/>
        <v>335</v>
      </c>
      <c r="B354" s="44">
        <f t="shared" si="31"/>
        <v>50010</v>
      </c>
      <c r="C354" s="45">
        <f t="shared" si="32"/>
        <v>1610.75</v>
      </c>
      <c r="D354" s="26"/>
      <c r="E354" s="26"/>
      <c r="F354" s="45">
        <f t="shared" si="33"/>
        <v>195.91</v>
      </c>
      <c r="G354" s="45">
        <f t="shared" si="34"/>
        <v>1414.84</v>
      </c>
      <c r="H354" s="45">
        <f t="shared" si="35"/>
        <v>37767.13000000018</v>
      </c>
    </row>
    <row r="355" spans="1:8" ht="12">
      <c r="A355" s="43">
        <f t="shared" si="30"/>
        <v>336</v>
      </c>
      <c r="B355" s="44">
        <f t="shared" si="31"/>
        <v>50041</v>
      </c>
      <c r="C355" s="45">
        <f t="shared" si="32"/>
        <v>1610.75</v>
      </c>
      <c r="D355" s="26"/>
      <c r="E355" s="26"/>
      <c r="F355" s="45">
        <f t="shared" si="33"/>
        <v>188.84</v>
      </c>
      <c r="G355" s="45">
        <f t="shared" si="34"/>
        <v>1421.91</v>
      </c>
      <c r="H355" s="45">
        <f t="shared" si="35"/>
        <v>36345.220000000176</v>
      </c>
    </row>
    <row r="356" spans="1:8" ht="12">
      <c r="A356" s="43">
        <f t="shared" si="30"/>
        <v>337</v>
      </c>
      <c r="B356" s="44">
        <f t="shared" si="31"/>
        <v>50072</v>
      </c>
      <c r="C356" s="45">
        <f t="shared" si="32"/>
        <v>1610.75</v>
      </c>
      <c r="D356" s="26"/>
      <c r="E356" s="26"/>
      <c r="F356" s="45">
        <f t="shared" si="33"/>
        <v>181.73</v>
      </c>
      <c r="G356" s="45">
        <f t="shared" si="34"/>
        <v>1429.02</v>
      </c>
      <c r="H356" s="45">
        <f t="shared" si="35"/>
        <v>34916.20000000018</v>
      </c>
    </row>
    <row r="357" spans="1:8" ht="12">
      <c r="A357" s="43">
        <f t="shared" si="30"/>
        <v>338</v>
      </c>
      <c r="B357" s="44">
        <f t="shared" si="31"/>
        <v>50100</v>
      </c>
      <c r="C357" s="45">
        <f t="shared" si="32"/>
        <v>1610.75</v>
      </c>
      <c r="D357" s="26"/>
      <c r="E357" s="26"/>
      <c r="F357" s="45">
        <f t="shared" si="33"/>
        <v>174.58</v>
      </c>
      <c r="G357" s="45">
        <f t="shared" si="34"/>
        <v>1436.17</v>
      </c>
      <c r="H357" s="45">
        <f t="shared" si="35"/>
        <v>33480.03000000018</v>
      </c>
    </row>
    <row r="358" spans="1:8" ht="12">
      <c r="A358" s="43">
        <f t="shared" si="30"/>
        <v>339</v>
      </c>
      <c r="B358" s="44">
        <f t="shared" si="31"/>
        <v>50131</v>
      </c>
      <c r="C358" s="45">
        <f t="shared" si="32"/>
        <v>1610.75</v>
      </c>
      <c r="D358" s="26"/>
      <c r="E358" s="26"/>
      <c r="F358" s="45">
        <f t="shared" si="33"/>
        <v>167.4</v>
      </c>
      <c r="G358" s="45">
        <f t="shared" si="34"/>
        <v>1443.35</v>
      </c>
      <c r="H358" s="45">
        <f t="shared" si="35"/>
        <v>32036.680000000182</v>
      </c>
    </row>
    <row r="359" spans="1:8" ht="12">
      <c r="A359" s="43">
        <f t="shared" si="30"/>
        <v>340</v>
      </c>
      <c r="B359" s="44">
        <f t="shared" si="31"/>
        <v>50161</v>
      </c>
      <c r="C359" s="45">
        <f t="shared" si="32"/>
        <v>1610.75</v>
      </c>
      <c r="D359" s="26"/>
      <c r="E359" s="26"/>
      <c r="F359" s="45">
        <f t="shared" si="33"/>
        <v>160.18</v>
      </c>
      <c r="G359" s="45">
        <f t="shared" si="34"/>
        <v>1450.57</v>
      </c>
      <c r="H359" s="45">
        <f t="shared" si="35"/>
        <v>30586.110000000182</v>
      </c>
    </row>
    <row r="360" spans="1:8" ht="12">
      <c r="A360" s="43">
        <f t="shared" si="30"/>
        <v>341</v>
      </c>
      <c r="B360" s="44">
        <f t="shared" si="31"/>
        <v>50192</v>
      </c>
      <c r="C360" s="45">
        <f t="shared" si="32"/>
        <v>1610.75</v>
      </c>
      <c r="D360" s="26"/>
      <c r="E360" s="26"/>
      <c r="F360" s="45">
        <f t="shared" si="33"/>
        <v>152.93</v>
      </c>
      <c r="G360" s="45">
        <f t="shared" si="34"/>
        <v>1457.82</v>
      </c>
      <c r="H360" s="45">
        <f t="shared" si="35"/>
        <v>29128.290000000183</v>
      </c>
    </row>
    <row r="361" spans="1:8" ht="12">
      <c r="A361" s="43">
        <f t="shared" si="30"/>
        <v>342</v>
      </c>
      <c r="B361" s="44">
        <f t="shared" si="31"/>
        <v>50222</v>
      </c>
      <c r="C361" s="45">
        <f t="shared" si="32"/>
        <v>1610.75</v>
      </c>
      <c r="D361" s="26"/>
      <c r="E361" s="26"/>
      <c r="F361" s="45">
        <f t="shared" si="33"/>
        <v>145.64</v>
      </c>
      <c r="G361" s="45">
        <f t="shared" si="34"/>
        <v>1465.1100000000001</v>
      </c>
      <c r="H361" s="45">
        <f t="shared" si="35"/>
        <v>27663.180000000182</v>
      </c>
    </row>
    <row r="362" spans="1:8" ht="12">
      <c r="A362" s="43">
        <f t="shared" si="30"/>
        <v>343</v>
      </c>
      <c r="B362" s="44">
        <f t="shared" si="31"/>
        <v>50253</v>
      </c>
      <c r="C362" s="45">
        <f t="shared" si="32"/>
        <v>1610.75</v>
      </c>
      <c r="D362" s="26"/>
      <c r="E362" s="26"/>
      <c r="F362" s="45">
        <f t="shared" si="33"/>
        <v>138.32</v>
      </c>
      <c r="G362" s="45">
        <f t="shared" si="34"/>
        <v>1472.43</v>
      </c>
      <c r="H362" s="45">
        <f t="shared" si="35"/>
        <v>26190.750000000182</v>
      </c>
    </row>
    <row r="363" spans="1:8" ht="12">
      <c r="A363" s="43">
        <f t="shared" si="30"/>
        <v>344</v>
      </c>
      <c r="B363" s="44">
        <f t="shared" si="31"/>
        <v>50284</v>
      </c>
      <c r="C363" s="45">
        <f t="shared" si="32"/>
        <v>1610.75</v>
      </c>
      <c r="D363" s="26"/>
      <c r="E363" s="26"/>
      <c r="F363" s="45">
        <f t="shared" si="33"/>
        <v>130.95</v>
      </c>
      <c r="G363" s="45">
        <f t="shared" si="34"/>
        <v>1479.8</v>
      </c>
      <c r="H363" s="45">
        <f t="shared" si="35"/>
        <v>24710.950000000183</v>
      </c>
    </row>
    <row r="364" spans="1:8" ht="12">
      <c r="A364" s="43">
        <f t="shared" si="30"/>
        <v>345</v>
      </c>
      <c r="B364" s="44">
        <f t="shared" si="31"/>
        <v>50314</v>
      </c>
      <c r="C364" s="45">
        <f t="shared" si="32"/>
        <v>1610.75</v>
      </c>
      <c r="D364" s="26"/>
      <c r="E364" s="26"/>
      <c r="F364" s="45">
        <f t="shared" si="33"/>
        <v>123.55</v>
      </c>
      <c r="G364" s="45">
        <f t="shared" si="34"/>
        <v>1487.2</v>
      </c>
      <c r="H364" s="45">
        <f t="shared" si="35"/>
        <v>23223.750000000182</v>
      </c>
    </row>
    <row r="365" spans="1:8" ht="12">
      <c r="A365" s="43">
        <f t="shared" si="30"/>
        <v>346</v>
      </c>
      <c r="B365" s="44">
        <f t="shared" si="31"/>
        <v>50345</v>
      </c>
      <c r="C365" s="45">
        <f t="shared" si="32"/>
        <v>1610.75</v>
      </c>
      <c r="D365" s="26"/>
      <c r="E365" s="26"/>
      <c r="F365" s="45">
        <f t="shared" si="33"/>
        <v>116.12</v>
      </c>
      <c r="G365" s="45">
        <f t="shared" si="34"/>
        <v>1494.63</v>
      </c>
      <c r="H365" s="45">
        <f t="shared" si="35"/>
        <v>21729.12000000018</v>
      </c>
    </row>
    <row r="366" spans="1:8" ht="12">
      <c r="A366" s="43">
        <f t="shared" si="30"/>
        <v>347</v>
      </c>
      <c r="B366" s="44">
        <f t="shared" si="31"/>
        <v>50375</v>
      </c>
      <c r="C366" s="45">
        <f t="shared" si="32"/>
        <v>1610.75</v>
      </c>
      <c r="D366" s="26"/>
      <c r="E366" s="26"/>
      <c r="F366" s="45">
        <f t="shared" si="33"/>
        <v>108.65</v>
      </c>
      <c r="G366" s="45">
        <f t="shared" si="34"/>
        <v>1502.1</v>
      </c>
      <c r="H366" s="45">
        <f t="shared" si="35"/>
        <v>20227.020000000182</v>
      </c>
    </row>
    <row r="367" spans="1:8" ht="12">
      <c r="A367" s="43">
        <f t="shared" si="30"/>
        <v>348</v>
      </c>
      <c r="B367" s="44">
        <f t="shared" si="31"/>
        <v>50406</v>
      </c>
      <c r="C367" s="45">
        <f t="shared" si="32"/>
        <v>1610.75</v>
      </c>
      <c r="D367" s="26"/>
      <c r="E367" s="26"/>
      <c r="F367" s="45">
        <f t="shared" si="33"/>
        <v>101.14</v>
      </c>
      <c r="G367" s="45">
        <f t="shared" si="34"/>
        <v>1509.61</v>
      </c>
      <c r="H367" s="45">
        <f t="shared" si="35"/>
        <v>18717.41000000018</v>
      </c>
    </row>
    <row r="368" spans="1:8" ht="12">
      <c r="A368" s="43">
        <f t="shared" si="30"/>
        <v>349</v>
      </c>
      <c r="B368" s="44">
        <f t="shared" si="31"/>
        <v>50437</v>
      </c>
      <c r="C368" s="45">
        <f t="shared" si="32"/>
        <v>1610.75</v>
      </c>
      <c r="D368" s="26"/>
      <c r="E368" s="26"/>
      <c r="F368" s="45">
        <f t="shared" si="33"/>
        <v>93.59</v>
      </c>
      <c r="G368" s="45">
        <f t="shared" si="34"/>
        <v>1517.16</v>
      </c>
      <c r="H368" s="45">
        <f t="shared" si="35"/>
        <v>17200.250000000182</v>
      </c>
    </row>
    <row r="369" spans="1:8" ht="12">
      <c r="A369" s="43">
        <f t="shared" si="30"/>
        <v>350</v>
      </c>
      <c r="B369" s="44">
        <f t="shared" si="31"/>
        <v>50465</v>
      </c>
      <c r="C369" s="45">
        <f t="shared" si="32"/>
        <v>1610.75</v>
      </c>
      <c r="D369" s="26"/>
      <c r="E369" s="26"/>
      <c r="F369" s="45">
        <f t="shared" si="33"/>
        <v>86</v>
      </c>
      <c r="G369" s="45">
        <f t="shared" si="34"/>
        <v>1524.75</v>
      </c>
      <c r="H369" s="45">
        <f t="shared" si="35"/>
        <v>15675.500000000182</v>
      </c>
    </row>
    <row r="370" spans="1:8" ht="12">
      <c r="A370" s="43">
        <f t="shared" si="30"/>
        <v>351</v>
      </c>
      <c r="B370" s="44">
        <f t="shared" si="31"/>
        <v>50496</v>
      </c>
      <c r="C370" s="45">
        <f t="shared" si="32"/>
        <v>1610.75</v>
      </c>
      <c r="D370" s="26"/>
      <c r="E370" s="26"/>
      <c r="F370" s="45">
        <f t="shared" si="33"/>
        <v>78.38</v>
      </c>
      <c r="G370" s="45">
        <f t="shared" si="34"/>
        <v>1532.37</v>
      </c>
      <c r="H370" s="45">
        <f t="shared" si="35"/>
        <v>14143.130000000183</v>
      </c>
    </row>
    <row r="371" spans="1:8" ht="12">
      <c r="A371" s="43">
        <f t="shared" si="30"/>
        <v>352</v>
      </c>
      <c r="B371" s="44">
        <f t="shared" si="31"/>
        <v>50526</v>
      </c>
      <c r="C371" s="45">
        <f t="shared" si="32"/>
        <v>1610.75</v>
      </c>
      <c r="D371" s="26"/>
      <c r="E371" s="26"/>
      <c r="F371" s="45">
        <f t="shared" si="33"/>
        <v>70.72</v>
      </c>
      <c r="G371" s="45">
        <f t="shared" si="34"/>
        <v>1540.03</v>
      </c>
      <c r="H371" s="45">
        <f t="shared" si="35"/>
        <v>12603.100000000182</v>
      </c>
    </row>
    <row r="372" spans="1:8" ht="12">
      <c r="A372" s="43">
        <f t="shared" si="30"/>
        <v>353</v>
      </c>
      <c r="B372" s="44">
        <f t="shared" si="31"/>
        <v>50557</v>
      </c>
      <c r="C372" s="45">
        <f t="shared" si="32"/>
        <v>1610.75</v>
      </c>
      <c r="D372" s="26"/>
      <c r="E372" s="26"/>
      <c r="F372" s="45">
        <f t="shared" si="33"/>
        <v>63.02</v>
      </c>
      <c r="G372" s="45">
        <f t="shared" si="34"/>
        <v>1547.73</v>
      </c>
      <c r="H372" s="45">
        <f t="shared" si="35"/>
        <v>11055.370000000183</v>
      </c>
    </row>
    <row r="373" spans="1:8" ht="12">
      <c r="A373" s="43">
        <f t="shared" si="30"/>
        <v>354</v>
      </c>
      <c r="B373" s="44">
        <f t="shared" si="31"/>
        <v>50587</v>
      </c>
      <c r="C373" s="45">
        <f t="shared" si="32"/>
        <v>1610.75</v>
      </c>
      <c r="D373" s="26"/>
      <c r="E373" s="26"/>
      <c r="F373" s="45">
        <f t="shared" si="33"/>
        <v>55.28</v>
      </c>
      <c r="G373" s="45">
        <f t="shared" si="34"/>
        <v>1555.47</v>
      </c>
      <c r="H373" s="45">
        <f t="shared" si="35"/>
        <v>9499.900000000183</v>
      </c>
    </row>
    <row r="374" spans="1:8" ht="12">
      <c r="A374" s="43">
        <f t="shared" si="30"/>
        <v>355</v>
      </c>
      <c r="B374" s="44">
        <f t="shared" si="31"/>
        <v>50618</v>
      </c>
      <c r="C374" s="45">
        <f t="shared" si="32"/>
        <v>1610.75</v>
      </c>
      <c r="D374" s="26"/>
      <c r="E374" s="26"/>
      <c r="F374" s="45">
        <f t="shared" si="33"/>
        <v>47.5</v>
      </c>
      <c r="G374" s="45">
        <f t="shared" si="34"/>
        <v>1563.25</v>
      </c>
      <c r="H374" s="45">
        <f t="shared" si="35"/>
        <v>7936.650000000183</v>
      </c>
    </row>
    <row r="375" spans="1:8" ht="12">
      <c r="A375" s="43">
        <f t="shared" si="30"/>
        <v>356</v>
      </c>
      <c r="B375" s="44">
        <f t="shared" si="31"/>
        <v>50649</v>
      </c>
      <c r="C375" s="45">
        <f t="shared" si="32"/>
        <v>1610.75</v>
      </c>
      <c r="D375" s="26"/>
      <c r="E375" s="26"/>
      <c r="F375" s="45">
        <f t="shared" si="33"/>
        <v>39.68</v>
      </c>
      <c r="G375" s="45">
        <f t="shared" si="34"/>
        <v>1571.07</v>
      </c>
      <c r="H375" s="45">
        <f t="shared" si="35"/>
        <v>6365.580000000184</v>
      </c>
    </row>
    <row r="376" spans="1:8" ht="12">
      <c r="A376" s="43">
        <f t="shared" si="30"/>
        <v>357</v>
      </c>
      <c r="B376" s="44">
        <f t="shared" si="31"/>
        <v>50679</v>
      </c>
      <c r="C376" s="45">
        <f t="shared" si="32"/>
        <v>1610.75</v>
      </c>
      <c r="D376" s="26"/>
      <c r="E376" s="26"/>
      <c r="F376" s="45">
        <f t="shared" si="33"/>
        <v>31.83</v>
      </c>
      <c r="G376" s="45">
        <f t="shared" si="34"/>
        <v>1578.92</v>
      </c>
      <c r="H376" s="45">
        <f t="shared" si="35"/>
        <v>4786.660000000184</v>
      </c>
    </row>
    <row r="377" spans="1:8" ht="12">
      <c r="A377" s="43">
        <f t="shared" si="30"/>
        <v>358</v>
      </c>
      <c r="B377" s="44">
        <f t="shared" si="31"/>
        <v>50710</v>
      </c>
      <c r="C377" s="45">
        <f t="shared" si="32"/>
        <v>1610.75</v>
      </c>
      <c r="D377" s="26"/>
      <c r="E377" s="26"/>
      <c r="F377" s="45">
        <f t="shared" si="33"/>
        <v>23.93</v>
      </c>
      <c r="G377" s="45">
        <f t="shared" si="34"/>
        <v>1586.82</v>
      </c>
      <c r="H377" s="45">
        <f t="shared" si="35"/>
        <v>3199.840000000184</v>
      </c>
    </row>
    <row r="378" spans="1:8" ht="12">
      <c r="A378" s="43">
        <f t="shared" si="30"/>
        <v>359</v>
      </c>
      <c r="B378" s="44">
        <f t="shared" si="31"/>
        <v>50740</v>
      </c>
      <c r="C378" s="45">
        <f t="shared" si="32"/>
        <v>1610.75</v>
      </c>
      <c r="D378" s="26"/>
      <c r="E378" s="26"/>
      <c r="F378" s="45">
        <f t="shared" si="33"/>
        <v>16</v>
      </c>
      <c r="G378" s="45">
        <f t="shared" si="34"/>
        <v>1594.75</v>
      </c>
      <c r="H378" s="45">
        <f t="shared" si="35"/>
        <v>1605.0900000001839</v>
      </c>
    </row>
    <row r="379" spans="1:8" ht="12">
      <c r="A379" s="43">
        <f t="shared" si="30"/>
        <v>360</v>
      </c>
      <c r="B379" s="44">
        <f t="shared" si="31"/>
        <v>50771</v>
      </c>
      <c r="C379" s="45">
        <f t="shared" si="32"/>
        <v>1613.12</v>
      </c>
      <c r="D379" s="26"/>
      <c r="E379" s="26"/>
      <c r="F379" s="45">
        <f t="shared" si="33"/>
        <v>8.03</v>
      </c>
      <c r="G379" s="45">
        <f t="shared" si="34"/>
        <v>1605.09</v>
      </c>
      <c r="H379" s="45">
        <f t="shared" si="35"/>
        <v>1.8394530343357474E-10</v>
      </c>
    </row>
    <row r="380" spans="1:8" ht="12">
      <c r="A380" s="43">
        <f t="shared" si="30"/>
      </c>
      <c r="B380" s="44">
        <f t="shared" si="31"/>
      </c>
      <c r="C380" s="45">
        <f t="shared" si="32"/>
      </c>
      <c r="D380" s="26"/>
      <c r="E380" s="26"/>
      <c r="F380" s="45">
        <f t="shared" si="33"/>
      </c>
      <c r="G380" s="45">
        <f t="shared" si="34"/>
      </c>
      <c r="H380" s="45">
        <f t="shared" si="35"/>
      </c>
    </row>
    <row r="381" spans="1:8" ht="12">
      <c r="A381" s="43">
        <f t="shared" si="30"/>
      </c>
      <c r="B381" s="44">
        <f t="shared" si="31"/>
      </c>
      <c r="C381" s="45">
        <f t="shared" si="32"/>
      </c>
      <c r="D381" s="26"/>
      <c r="E381" s="26"/>
      <c r="F381" s="45">
        <f t="shared" si="33"/>
      </c>
      <c r="G381" s="45">
        <f t="shared" si="34"/>
      </c>
      <c r="H381" s="45">
        <f t="shared" si="35"/>
      </c>
    </row>
    <row r="382" spans="1:8" ht="12">
      <c r="A382" s="43">
        <f t="shared" si="30"/>
      </c>
      <c r="B382" s="44">
        <f t="shared" si="31"/>
      </c>
      <c r="C382" s="45">
        <f t="shared" si="32"/>
      </c>
      <c r="D382" s="26"/>
      <c r="E382" s="26"/>
      <c r="F382" s="45">
        <f t="shared" si="33"/>
      </c>
      <c r="G382" s="45">
        <f t="shared" si="34"/>
      </c>
      <c r="H382" s="45">
        <f t="shared" si="35"/>
      </c>
    </row>
    <row r="383" spans="1:8" ht="12">
      <c r="A383" s="43">
        <f t="shared" si="30"/>
      </c>
      <c r="B383" s="44">
        <f t="shared" si="31"/>
      </c>
      <c r="C383" s="45">
        <f t="shared" si="32"/>
      </c>
      <c r="D383" s="26"/>
      <c r="E383" s="26"/>
      <c r="F383" s="45">
        <f t="shared" si="33"/>
      </c>
      <c r="G383" s="45">
        <f t="shared" si="34"/>
      </c>
      <c r="H383" s="45">
        <f t="shared" si="35"/>
      </c>
    </row>
    <row r="384" spans="1:8" ht="12">
      <c r="A384" s="43">
        <f t="shared" si="30"/>
      </c>
      <c r="B384" s="44">
        <f t="shared" si="31"/>
      </c>
      <c r="C384" s="45">
        <f t="shared" si="32"/>
      </c>
      <c r="D384" s="26"/>
      <c r="E384" s="26"/>
      <c r="F384" s="45">
        <f t="shared" si="33"/>
      </c>
      <c r="G384" s="45">
        <f t="shared" si="34"/>
      </c>
      <c r="H384" s="45">
        <f t="shared" si="35"/>
      </c>
    </row>
    <row r="385" spans="1:8" ht="12">
      <c r="A385" s="43">
        <f t="shared" si="30"/>
      </c>
      <c r="B385" s="44">
        <f t="shared" si="31"/>
      </c>
      <c r="C385" s="45">
        <f t="shared" si="32"/>
      </c>
      <c r="D385" s="26"/>
      <c r="E385" s="26"/>
      <c r="F385" s="45">
        <f t="shared" si="33"/>
      </c>
      <c r="G385" s="45">
        <f t="shared" si="34"/>
      </c>
      <c r="H385" s="45">
        <f t="shared" si="35"/>
      </c>
    </row>
    <row r="386" spans="1:8" ht="12">
      <c r="A386" s="43">
        <f t="shared" si="30"/>
      </c>
      <c r="B386" s="44">
        <f t="shared" si="31"/>
      </c>
      <c r="C386" s="45">
        <f t="shared" si="32"/>
      </c>
      <c r="D386" s="26"/>
      <c r="E386" s="26"/>
      <c r="F386" s="45">
        <f t="shared" si="33"/>
      </c>
      <c r="G386" s="45">
        <f t="shared" si="34"/>
      </c>
      <c r="H386" s="45">
        <f t="shared" si="35"/>
      </c>
    </row>
    <row r="387" spans="1:8" ht="12">
      <c r="A387" s="43">
        <f t="shared" si="30"/>
      </c>
      <c r="B387" s="44">
        <f t="shared" si="31"/>
      </c>
      <c r="C387" s="45">
        <f t="shared" si="32"/>
      </c>
      <c r="D387" s="26"/>
      <c r="E387" s="26"/>
      <c r="F387" s="45">
        <f t="shared" si="33"/>
      </c>
      <c r="G387" s="45">
        <f t="shared" si="34"/>
      </c>
      <c r="H387" s="45">
        <f t="shared" si="35"/>
      </c>
    </row>
    <row r="388" spans="1:8" ht="12">
      <c r="A388" s="43">
        <f t="shared" si="30"/>
      </c>
      <c r="B388" s="44">
        <f t="shared" si="31"/>
      </c>
      <c r="C388" s="45">
        <f t="shared" si="32"/>
      </c>
      <c r="D388" s="26"/>
      <c r="E388" s="26"/>
      <c r="F388" s="45">
        <f t="shared" si="33"/>
      </c>
      <c r="G388" s="45">
        <f t="shared" si="34"/>
      </c>
      <c r="H388" s="45">
        <f t="shared" si="35"/>
      </c>
    </row>
    <row r="389" spans="1:8" ht="12">
      <c r="A389" s="43">
        <f t="shared" si="30"/>
      </c>
      <c r="B389" s="44">
        <f t="shared" si="31"/>
      </c>
      <c r="C389" s="45">
        <f t="shared" si="32"/>
      </c>
      <c r="D389" s="26"/>
      <c r="E389" s="26"/>
      <c r="F389" s="45">
        <f t="shared" si="33"/>
      </c>
      <c r="G389" s="45">
        <f t="shared" si="34"/>
      </c>
      <c r="H389" s="45">
        <f t="shared" si="35"/>
      </c>
    </row>
    <row r="390" spans="1:8" ht="12">
      <c r="A390" s="43">
        <f t="shared" si="30"/>
      </c>
      <c r="B390" s="44">
        <f t="shared" si="31"/>
      </c>
      <c r="C390" s="45">
        <f t="shared" si="32"/>
      </c>
      <c r="D390" s="26"/>
      <c r="E390" s="26"/>
      <c r="F390" s="45">
        <f t="shared" si="33"/>
      </c>
      <c r="G390" s="45">
        <f t="shared" si="34"/>
      </c>
      <c r="H390" s="45">
        <f t="shared" si="35"/>
      </c>
    </row>
    <row r="391" spans="1:8" ht="12">
      <c r="A391" s="43">
        <f t="shared" si="30"/>
      </c>
      <c r="B391" s="44">
        <f t="shared" si="31"/>
      </c>
      <c r="C391" s="45">
        <f t="shared" si="32"/>
      </c>
      <c r="D391" s="26"/>
      <c r="E391" s="26"/>
      <c r="F391" s="45">
        <f t="shared" si="33"/>
      </c>
      <c r="G391" s="45">
        <f t="shared" si="34"/>
      </c>
      <c r="H391" s="45">
        <f t="shared" si="35"/>
      </c>
    </row>
    <row r="392" spans="1:8" ht="12">
      <c r="A392" s="43">
        <f t="shared" si="30"/>
      </c>
      <c r="B392" s="44">
        <f t="shared" si="31"/>
      </c>
      <c r="C392" s="45">
        <f t="shared" si="32"/>
      </c>
      <c r="D392" s="26"/>
      <c r="E392" s="26"/>
      <c r="F392" s="45">
        <f t="shared" si="33"/>
      </c>
      <c r="G392" s="45">
        <f t="shared" si="34"/>
      </c>
      <c r="H392" s="45">
        <f t="shared" si="35"/>
      </c>
    </row>
    <row r="393" spans="1:8" ht="12">
      <c r="A393" s="43">
        <f t="shared" si="30"/>
      </c>
      <c r="B393" s="44">
        <f t="shared" si="31"/>
      </c>
      <c r="C393" s="45">
        <f t="shared" si="32"/>
      </c>
      <c r="D393" s="26"/>
      <c r="E393" s="26"/>
      <c r="F393" s="45">
        <f t="shared" si="33"/>
      </c>
      <c r="G393" s="45">
        <f t="shared" si="34"/>
      </c>
      <c r="H393" s="45">
        <f t="shared" si="35"/>
      </c>
    </row>
    <row r="394" spans="1:8" ht="12">
      <c r="A394" s="43">
        <f t="shared" si="30"/>
      </c>
      <c r="B394" s="44">
        <f t="shared" si="31"/>
      </c>
      <c r="C394" s="45">
        <f t="shared" si="32"/>
      </c>
      <c r="D394" s="26"/>
      <c r="E394" s="26"/>
      <c r="F394" s="45">
        <f t="shared" si="33"/>
      </c>
      <c r="G394" s="45">
        <f t="shared" si="34"/>
      </c>
      <c r="H394" s="45">
        <f t="shared" si="35"/>
      </c>
    </row>
    <row r="395" spans="1:8" ht="12">
      <c r="A395" s="43">
        <f t="shared" si="30"/>
      </c>
      <c r="B395" s="44">
        <f t="shared" si="31"/>
      </c>
      <c r="C395" s="45">
        <f t="shared" si="32"/>
      </c>
      <c r="D395" s="26"/>
      <c r="E395" s="26"/>
      <c r="F395" s="45">
        <f t="shared" si="33"/>
      </c>
      <c r="G395" s="45">
        <f t="shared" si="34"/>
      </c>
      <c r="H395" s="45">
        <f t="shared" si="35"/>
      </c>
    </row>
    <row r="396" spans="1:8" ht="12">
      <c r="A396" s="43">
        <f t="shared" si="30"/>
      </c>
      <c r="B396" s="44">
        <f t="shared" si="31"/>
      </c>
      <c r="C396" s="45">
        <f t="shared" si="32"/>
      </c>
      <c r="D396" s="26"/>
      <c r="E396" s="26"/>
      <c r="F396" s="45">
        <f t="shared" si="33"/>
      </c>
      <c r="G396" s="45">
        <f t="shared" si="34"/>
      </c>
      <c r="H396" s="45">
        <f t="shared" si="35"/>
      </c>
    </row>
    <row r="397" spans="1:8" ht="12">
      <c r="A397" s="43">
        <f t="shared" si="30"/>
      </c>
      <c r="B397" s="44">
        <f t="shared" si="31"/>
      </c>
      <c r="C397" s="45">
        <f t="shared" si="32"/>
      </c>
      <c r="D397" s="26"/>
      <c r="E397" s="26"/>
      <c r="F397" s="45">
        <f t="shared" si="33"/>
      </c>
      <c r="G397" s="45">
        <f t="shared" si="34"/>
      </c>
      <c r="H397" s="45">
        <f t="shared" si="35"/>
      </c>
    </row>
    <row r="398" spans="1:8" ht="12">
      <c r="A398" s="43">
        <f t="shared" si="30"/>
      </c>
      <c r="B398" s="44">
        <f t="shared" si="31"/>
      </c>
      <c r="C398" s="45">
        <f t="shared" si="32"/>
      </c>
      <c r="D398" s="26"/>
      <c r="E398" s="26"/>
      <c r="F398" s="45">
        <f t="shared" si="33"/>
      </c>
      <c r="G398" s="45">
        <f t="shared" si="34"/>
      </c>
      <c r="H398" s="45">
        <f t="shared" si="35"/>
      </c>
    </row>
    <row r="399" spans="1:8" ht="12">
      <c r="A399" s="43">
        <f t="shared" si="30"/>
      </c>
      <c r="B399" s="44">
        <f t="shared" si="31"/>
      </c>
      <c r="C399" s="45">
        <f t="shared" si="32"/>
      </c>
      <c r="D399" s="26"/>
      <c r="E399" s="26"/>
      <c r="F399" s="45">
        <f t="shared" si="33"/>
      </c>
      <c r="G399" s="45">
        <f t="shared" si="34"/>
      </c>
      <c r="H399" s="45">
        <f t="shared" si="35"/>
      </c>
    </row>
    <row r="400" spans="1:8" ht="12">
      <c r="A400" s="43">
        <f t="shared" si="30"/>
      </c>
      <c r="B400" s="44">
        <f t="shared" si="31"/>
      </c>
      <c r="C400" s="45">
        <f t="shared" si="32"/>
      </c>
      <c r="D400" s="26"/>
      <c r="E400" s="26"/>
      <c r="F400" s="45">
        <f t="shared" si="33"/>
      </c>
      <c r="G400" s="45">
        <f t="shared" si="34"/>
      </c>
      <c r="H400" s="45">
        <f t="shared" si="35"/>
      </c>
    </row>
    <row r="401" spans="1:8" ht="12">
      <c r="A401" s="43">
        <f t="shared" si="30"/>
      </c>
      <c r="B401" s="44">
        <f t="shared" si="31"/>
      </c>
      <c r="C401" s="45">
        <f t="shared" si="32"/>
      </c>
      <c r="D401" s="26"/>
      <c r="E401" s="26"/>
      <c r="F401" s="45">
        <f t="shared" si="33"/>
      </c>
      <c r="G401" s="45">
        <f t="shared" si="34"/>
      </c>
      <c r="H401" s="45">
        <f t="shared" si="35"/>
      </c>
    </row>
    <row r="402" spans="1:8" ht="12">
      <c r="A402" s="43">
        <f t="shared" si="30"/>
      </c>
      <c r="B402" s="44">
        <f t="shared" si="31"/>
      </c>
      <c r="C402" s="45">
        <f t="shared" si="32"/>
      </c>
      <c r="D402" s="26"/>
      <c r="E402" s="26"/>
      <c r="F402" s="45">
        <f t="shared" si="33"/>
      </c>
      <c r="G402" s="45">
        <f t="shared" si="34"/>
      </c>
      <c r="H402" s="45">
        <f t="shared" si="35"/>
      </c>
    </row>
    <row r="403" spans="1:8" ht="12">
      <c r="A403" s="43">
        <f t="shared" si="30"/>
      </c>
      <c r="B403" s="44">
        <f t="shared" si="31"/>
      </c>
      <c r="C403" s="45">
        <f t="shared" si="32"/>
      </c>
      <c r="D403" s="26"/>
      <c r="E403" s="26"/>
      <c r="F403" s="45">
        <f t="shared" si="33"/>
      </c>
      <c r="G403" s="45">
        <f t="shared" si="34"/>
      </c>
      <c r="H403" s="45">
        <f t="shared" si="35"/>
      </c>
    </row>
    <row r="404" spans="1:8" ht="12">
      <c r="A404" s="43">
        <f aca="true" t="shared" si="36" ref="A404:A467">IF(H403="","",IF(roundOpt,IF(OR(A403&gt;=nper,ROUND(H403,2)&lt;=0),"",A403+1),IF(OR(A403&gt;=nper,H403&lt;=0),"",A403+1)))</f>
      </c>
      <c r="B404" s="44">
        <f aca="true" t="shared" si="37" ref="B404:B467">IF(A404="","",IF(periods_per_year=26,IF(A404=1,fpdate,B403+14),IF(periods_per_year=52,IF(A404=1,fpdate,B403+7),DATE(YEAR(fpdate),MONTH(fpdate)+(A404-1)*months_per_period,IF(periods_per_year=24,IF((1-MOD(A404,2))=1,DAY(fpdate)+14,DAY(fpdate)),DAY(fpdate))))))</f>
      </c>
      <c r="C404" s="45">
        <f aca="true" t="shared" si="38" ref="C404:C467">IF(A404="","",IF(A404&lt;=$D$12*periods_per_year,F404,IF(roundOpt,IF(OR(A404=nper,payment&gt;ROUND((1+rate)*H403,2)),ROUND((1+rate)*H403,2),payment),IF(OR(A404=nper,payment&gt;(1+rate)*H403),(1+rate)*H403,payment))))</f>
      </c>
      <c r="D404" s="26"/>
      <c r="E404" s="26"/>
      <c r="F404" s="45">
        <f aca="true" t="shared" si="39" ref="F404:F467">IF(A404="","",IF(AND(A404=1,pmtType=1),0,IF(roundOpt,ROUND(rate*H403,2),rate*H403)))</f>
      </c>
      <c r="G404" s="45">
        <f t="shared" si="34"/>
      </c>
      <c r="H404" s="45">
        <f t="shared" si="35"/>
      </c>
    </row>
    <row r="405" spans="1:8" ht="12">
      <c r="A405" s="43">
        <f t="shared" si="36"/>
      </c>
      <c r="B405" s="44">
        <f t="shared" si="37"/>
      </c>
      <c r="C405" s="45">
        <f t="shared" si="38"/>
      </c>
      <c r="D405" s="26"/>
      <c r="E405" s="26"/>
      <c r="F405" s="45">
        <f t="shared" si="39"/>
      </c>
      <c r="G405" s="45">
        <f aca="true" t="shared" si="40" ref="G405:G468">IF(A405="","",C405-F405+D405)</f>
      </c>
      <c r="H405" s="45">
        <f aca="true" t="shared" si="41" ref="H405:H468">IF(A405="","",H404-G405)</f>
      </c>
    </row>
    <row r="406" spans="1:8" ht="12">
      <c r="A406" s="43">
        <f t="shared" si="36"/>
      </c>
      <c r="B406" s="44">
        <f t="shared" si="37"/>
      </c>
      <c r="C406" s="45">
        <f t="shared" si="38"/>
      </c>
      <c r="D406" s="26"/>
      <c r="E406" s="26"/>
      <c r="F406" s="45">
        <f t="shared" si="39"/>
      </c>
      <c r="G406" s="45">
        <f t="shared" si="40"/>
      </c>
      <c r="H406" s="45">
        <f t="shared" si="41"/>
      </c>
    </row>
    <row r="407" spans="1:8" ht="12">
      <c r="A407" s="43">
        <f t="shared" si="36"/>
      </c>
      <c r="B407" s="44">
        <f t="shared" si="37"/>
      </c>
      <c r="C407" s="45">
        <f t="shared" si="38"/>
      </c>
      <c r="D407" s="26"/>
      <c r="E407" s="26"/>
      <c r="F407" s="45">
        <f t="shared" si="39"/>
      </c>
      <c r="G407" s="45">
        <f t="shared" si="40"/>
      </c>
      <c r="H407" s="45">
        <f t="shared" si="41"/>
      </c>
    </row>
    <row r="408" spans="1:8" ht="12">
      <c r="A408" s="43">
        <f t="shared" si="36"/>
      </c>
      <c r="B408" s="44">
        <f t="shared" si="37"/>
      </c>
      <c r="C408" s="45">
        <f t="shared" si="38"/>
      </c>
      <c r="D408" s="26"/>
      <c r="E408" s="26"/>
      <c r="F408" s="45">
        <f t="shared" si="39"/>
      </c>
      <c r="G408" s="45">
        <f t="shared" si="40"/>
      </c>
      <c r="H408" s="45">
        <f t="shared" si="41"/>
      </c>
    </row>
    <row r="409" spans="1:8" ht="12">
      <c r="A409" s="43">
        <f t="shared" si="36"/>
      </c>
      <c r="B409" s="44">
        <f t="shared" si="37"/>
      </c>
      <c r="C409" s="45">
        <f t="shared" si="38"/>
      </c>
      <c r="D409" s="26"/>
      <c r="E409" s="26"/>
      <c r="F409" s="45">
        <f t="shared" si="39"/>
      </c>
      <c r="G409" s="45">
        <f t="shared" si="40"/>
      </c>
      <c r="H409" s="45">
        <f t="shared" si="41"/>
      </c>
    </row>
    <row r="410" spans="1:8" ht="12">
      <c r="A410" s="43">
        <f t="shared" si="36"/>
      </c>
      <c r="B410" s="44">
        <f t="shared" si="37"/>
      </c>
      <c r="C410" s="45">
        <f t="shared" si="38"/>
      </c>
      <c r="D410" s="26"/>
      <c r="E410" s="26"/>
      <c r="F410" s="45">
        <f t="shared" si="39"/>
      </c>
      <c r="G410" s="45">
        <f t="shared" si="40"/>
      </c>
      <c r="H410" s="45">
        <f t="shared" si="41"/>
      </c>
    </row>
    <row r="411" spans="1:8" ht="12">
      <c r="A411" s="43">
        <f t="shared" si="36"/>
      </c>
      <c r="B411" s="44">
        <f t="shared" si="37"/>
      </c>
      <c r="C411" s="45">
        <f t="shared" si="38"/>
      </c>
      <c r="D411" s="26"/>
      <c r="E411" s="26"/>
      <c r="F411" s="45">
        <f t="shared" si="39"/>
      </c>
      <c r="G411" s="45">
        <f t="shared" si="40"/>
      </c>
      <c r="H411" s="45">
        <f t="shared" si="41"/>
      </c>
    </row>
    <row r="412" spans="1:8" ht="12">
      <c r="A412" s="43">
        <f t="shared" si="36"/>
      </c>
      <c r="B412" s="44">
        <f t="shared" si="37"/>
      </c>
      <c r="C412" s="45">
        <f t="shared" si="38"/>
      </c>
      <c r="D412" s="26"/>
      <c r="E412" s="26"/>
      <c r="F412" s="45">
        <f t="shared" si="39"/>
      </c>
      <c r="G412" s="45">
        <f t="shared" si="40"/>
      </c>
      <c r="H412" s="45">
        <f t="shared" si="41"/>
      </c>
    </row>
    <row r="413" spans="1:8" ht="12">
      <c r="A413" s="43">
        <f t="shared" si="36"/>
      </c>
      <c r="B413" s="44">
        <f t="shared" si="37"/>
      </c>
      <c r="C413" s="45">
        <f t="shared" si="38"/>
      </c>
      <c r="D413" s="26"/>
      <c r="E413" s="26"/>
      <c r="F413" s="45">
        <f t="shared" si="39"/>
      </c>
      <c r="G413" s="45">
        <f t="shared" si="40"/>
      </c>
      <c r="H413" s="45">
        <f t="shared" si="41"/>
      </c>
    </row>
    <row r="414" spans="1:8" ht="12">
      <c r="A414" s="43">
        <f t="shared" si="36"/>
      </c>
      <c r="B414" s="44">
        <f t="shared" si="37"/>
      </c>
      <c r="C414" s="45">
        <f t="shared" si="38"/>
      </c>
      <c r="D414" s="26"/>
      <c r="E414" s="26"/>
      <c r="F414" s="45">
        <f t="shared" si="39"/>
      </c>
      <c r="G414" s="45">
        <f t="shared" si="40"/>
      </c>
      <c r="H414" s="45">
        <f t="shared" si="41"/>
      </c>
    </row>
    <row r="415" spans="1:8" ht="12">
      <c r="A415" s="43">
        <f t="shared" si="36"/>
      </c>
      <c r="B415" s="44">
        <f t="shared" si="37"/>
      </c>
      <c r="C415" s="45">
        <f t="shared" si="38"/>
      </c>
      <c r="D415" s="26"/>
      <c r="E415" s="26"/>
      <c r="F415" s="45">
        <f t="shared" si="39"/>
      </c>
      <c r="G415" s="45">
        <f t="shared" si="40"/>
      </c>
      <c r="H415" s="45">
        <f t="shared" si="41"/>
      </c>
    </row>
    <row r="416" spans="1:8" ht="12">
      <c r="A416" s="43">
        <f t="shared" si="36"/>
      </c>
      <c r="B416" s="44">
        <f t="shared" si="37"/>
      </c>
      <c r="C416" s="45">
        <f t="shared" si="38"/>
      </c>
      <c r="D416" s="26"/>
      <c r="E416" s="26"/>
      <c r="F416" s="45">
        <f t="shared" si="39"/>
      </c>
      <c r="G416" s="45">
        <f t="shared" si="40"/>
      </c>
      <c r="H416" s="45">
        <f t="shared" si="41"/>
      </c>
    </row>
    <row r="417" spans="1:8" ht="12">
      <c r="A417" s="43">
        <f t="shared" si="36"/>
      </c>
      <c r="B417" s="44">
        <f t="shared" si="37"/>
      </c>
      <c r="C417" s="45">
        <f t="shared" si="38"/>
      </c>
      <c r="D417" s="26"/>
      <c r="E417" s="26"/>
      <c r="F417" s="45">
        <f t="shared" si="39"/>
      </c>
      <c r="G417" s="45">
        <f t="shared" si="40"/>
      </c>
      <c r="H417" s="45">
        <f t="shared" si="41"/>
      </c>
    </row>
    <row r="418" spans="1:8" ht="12">
      <c r="A418" s="43">
        <f t="shared" si="36"/>
      </c>
      <c r="B418" s="44">
        <f t="shared" si="37"/>
      </c>
      <c r="C418" s="45">
        <f t="shared" si="38"/>
      </c>
      <c r="D418" s="26"/>
      <c r="E418" s="26"/>
      <c r="F418" s="45">
        <f t="shared" si="39"/>
      </c>
      <c r="G418" s="45">
        <f t="shared" si="40"/>
      </c>
      <c r="H418" s="45">
        <f t="shared" si="41"/>
      </c>
    </row>
    <row r="419" spans="1:8" ht="12">
      <c r="A419" s="43">
        <f t="shared" si="36"/>
      </c>
      <c r="B419" s="44">
        <f t="shared" si="37"/>
      </c>
      <c r="C419" s="45">
        <f t="shared" si="38"/>
      </c>
      <c r="D419" s="26"/>
      <c r="E419" s="26"/>
      <c r="F419" s="45">
        <f t="shared" si="39"/>
      </c>
      <c r="G419" s="45">
        <f t="shared" si="40"/>
      </c>
      <c r="H419" s="45">
        <f t="shared" si="41"/>
      </c>
    </row>
    <row r="420" spans="1:8" ht="12">
      <c r="A420" s="43">
        <f t="shared" si="36"/>
      </c>
      <c r="B420" s="44">
        <f t="shared" si="37"/>
      </c>
      <c r="C420" s="45">
        <f t="shared" si="38"/>
      </c>
      <c r="D420" s="26"/>
      <c r="E420" s="26"/>
      <c r="F420" s="45">
        <f t="shared" si="39"/>
      </c>
      <c r="G420" s="45">
        <f t="shared" si="40"/>
      </c>
      <c r="H420" s="45">
        <f t="shared" si="41"/>
      </c>
    </row>
    <row r="421" spans="1:8" ht="12">
      <c r="A421" s="43">
        <f t="shared" si="36"/>
      </c>
      <c r="B421" s="44">
        <f t="shared" si="37"/>
      </c>
      <c r="C421" s="45">
        <f t="shared" si="38"/>
      </c>
      <c r="D421" s="26"/>
      <c r="E421" s="26"/>
      <c r="F421" s="45">
        <f t="shared" si="39"/>
      </c>
      <c r="G421" s="45">
        <f t="shared" si="40"/>
      </c>
      <c r="H421" s="45">
        <f t="shared" si="41"/>
      </c>
    </row>
    <row r="422" spans="1:8" ht="12">
      <c r="A422" s="43">
        <f t="shared" si="36"/>
      </c>
      <c r="B422" s="44">
        <f t="shared" si="37"/>
      </c>
      <c r="C422" s="45">
        <f t="shared" si="38"/>
      </c>
      <c r="D422" s="26"/>
      <c r="E422" s="26"/>
      <c r="F422" s="45">
        <f t="shared" si="39"/>
      </c>
      <c r="G422" s="45">
        <f t="shared" si="40"/>
      </c>
      <c r="H422" s="45">
        <f t="shared" si="41"/>
      </c>
    </row>
    <row r="423" spans="1:8" ht="12">
      <c r="A423" s="43">
        <f t="shared" si="36"/>
      </c>
      <c r="B423" s="44">
        <f t="shared" si="37"/>
      </c>
      <c r="C423" s="45">
        <f t="shared" si="38"/>
      </c>
      <c r="D423" s="26"/>
      <c r="E423" s="26"/>
      <c r="F423" s="45">
        <f t="shared" si="39"/>
      </c>
      <c r="G423" s="45">
        <f t="shared" si="40"/>
      </c>
      <c r="H423" s="45">
        <f t="shared" si="41"/>
      </c>
    </row>
    <row r="424" spans="1:8" ht="12">
      <c r="A424" s="43">
        <f t="shared" si="36"/>
      </c>
      <c r="B424" s="44">
        <f t="shared" si="37"/>
      </c>
      <c r="C424" s="45">
        <f t="shared" si="38"/>
      </c>
      <c r="D424" s="26"/>
      <c r="E424" s="26"/>
      <c r="F424" s="45">
        <f t="shared" si="39"/>
      </c>
      <c r="G424" s="45">
        <f t="shared" si="40"/>
      </c>
      <c r="H424" s="45">
        <f t="shared" si="41"/>
      </c>
    </row>
    <row r="425" spans="1:8" ht="12">
      <c r="A425" s="43">
        <f t="shared" si="36"/>
      </c>
      <c r="B425" s="44">
        <f t="shared" si="37"/>
      </c>
      <c r="C425" s="45">
        <f t="shared" si="38"/>
      </c>
      <c r="D425" s="26"/>
      <c r="E425" s="26"/>
      <c r="F425" s="45">
        <f t="shared" si="39"/>
      </c>
      <c r="G425" s="45">
        <f t="shared" si="40"/>
      </c>
      <c r="H425" s="45">
        <f t="shared" si="41"/>
      </c>
    </row>
    <row r="426" spans="1:8" ht="12">
      <c r="A426" s="43">
        <f t="shared" si="36"/>
      </c>
      <c r="B426" s="44">
        <f t="shared" si="37"/>
      </c>
      <c r="C426" s="45">
        <f t="shared" si="38"/>
      </c>
      <c r="D426" s="26"/>
      <c r="E426" s="26"/>
      <c r="F426" s="45">
        <f t="shared" si="39"/>
      </c>
      <c r="G426" s="45">
        <f t="shared" si="40"/>
      </c>
      <c r="H426" s="45">
        <f t="shared" si="41"/>
      </c>
    </row>
    <row r="427" spans="1:8" ht="12">
      <c r="A427" s="43">
        <f t="shared" si="36"/>
      </c>
      <c r="B427" s="44">
        <f t="shared" si="37"/>
      </c>
      <c r="C427" s="45">
        <f t="shared" si="38"/>
      </c>
      <c r="D427" s="26"/>
      <c r="E427" s="26"/>
      <c r="F427" s="45">
        <f t="shared" si="39"/>
      </c>
      <c r="G427" s="45">
        <f t="shared" si="40"/>
      </c>
      <c r="H427" s="45">
        <f t="shared" si="41"/>
      </c>
    </row>
    <row r="428" spans="1:8" ht="12">
      <c r="A428" s="43">
        <f t="shared" si="36"/>
      </c>
      <c r="B428" s="44">
        <f t="shared" si="37"/>
      </c>
      <c r="C428" s="45">
        <f t="shared" si="38"/>
      </c>
      <c r="D428" s="26"/>
      <c r="E428" s="26"/>
      <c r="F428" s="45">
        <f t="shared" si="39"/>
      </c>
      <c r="G428" s="45">
        <f t="shared" si="40"/>
      </c>
      <c r="H428" s="45">
        <f t="shared" si="41"/>
      </c>
    </row>
    <row r="429" spans="1:8" ht="12">
      <c r="A429" s="43">
        <f t="shared" si="36"/>
      </c>
      <c r="B429" s="44">
        <f t="shared" si="37"/>
      </c>
      <c r="C429" s="45">
        <f t="shared" si="38"/>
      </c>
      <c r="D429" s="26"/>
      <c r="E429" s="26"/>
      <c r="F429" s="45">
        <f t="shared" si="39"/>
      </c>
      <c r="G429" s="45">
        <f t="shared" si="40"/>
      </c>
      <c r="H429" s="45">
        <f t="shared" si="41"/>
      </c>
    </row>
    <row r="430" spans="1:8" ht="12">
      <c r="A430" s="43">
        <f t="shared" si="36"/>
      </c>
      <c r="B430" s="44">
        <f t="shared" si="37"/>
      </c>
      <c r="C430" s="45">
        <f t="shared" si="38"/>
      </c>
      <c r="D430" s="26"/>
      <c r="E430" s="26"/>
      <c r="F430" s="45">
        <f t="shared" si="39"/>
      </c>
      <c r="G430" s="45">
        <f t="shared" si="40"/>
      </c>
      <c r="H430" s="45">
        <f t="shared" si="41"/>
      </c>
    </row>
    <row r="431" spans="1:8" ht="12">
      <c r="A431" s="43">
        <f t="shared" si="36"/>
      </c>
      <c r="B431" s="44">
        <f t="shared" si="37"/>
      </c>
      <c r="C431" s="45">
        <f t="shared" si="38"/>
      </c>
      <c r="D431" s="26"/>
      <c r="E431" s="26"/>
      <c r="F431" s="45">
        <f t="shared" si="39"/>
      </c>
      <c r="G431" s="45">
        <f t="shared" si="40"/>
      </c>
      <c r="H431" s="45">
        <f t="shared" si="41"/>
      </c>
    </row>
    <row r="432" spans="1:8" ht="12">
      <c r="A432" s="43">
        <f t="shared" si="36"/>
      </c>
      <c r="B432" s="44">
        <f t="shared" si="37"/>
      </c>
      <c r="C432" s="45">
        <f t="shared" si="38"/>
      </c>
      <c r="D432" s="26"/>
      <c r="E432" s="26"/>
      <c r="F432" s="45">
        <f t="shared" si="39"/>
      </c>
      <c r="G432" s="45">
        <f t="shared" si="40"/>
      </c>
      <c r="H432" s="45">
        <f t="shared" si="41"/>
      </c>
    </row>
    <row r="433" spans="1:8" ht="12">
      <c r="A433" s="43">
        <f t="shared" si="36"/>
      </c>
      <c r="B433" s="44">
        <f t="shared" si="37"/>
      </c>
      <c r="C433" s="45">
        <f t="shared" si="38"/>
      </c>
      <c r="D433" s="26"/>
      <c r="E433" s="26"/>
      <c r="F433" s="45">
        <f t="shared" si="39"/>
      </c>
      <c r="G433" s="45">
        <f t="shared" si="40"/>
      </c>
      <c r="H433" s="45">
        <f t="shared" si="41"/>
      </c>
    </row>
    <row r="434" spans="1:8" ht="12">
      <c r="A434" s="43">
        <f t="shared" si="36"/>
      </c>
      <c r="B434" s="44">
        <f t="shared" si="37"/>
      </c>
      <c r="C434" s="45">
        <f t="shared" si="38"/>
      </c>
      <c r="D434" s="26"/>
      <c r="E434" s="26"/>
      <c r="F434" s="45">
        <f t="shared" si="39"/>
      </c>
      <c r="G434" s="45">
        <f t="shared" si="40"/>
      </c>
      <c r="H434" s="45">
        <f t="shared" si="41"/>
      </c>
    </row>
    <row r="435" spans="1:8" ht="12">
      <c r="A435" s="43">
        <f t="shared" si="36"/>
      </c>
      <c r="B435" s="44">
        <f t="shared" si="37"/>
      </c>
      <c r="C435" s="45">
        <f t="shared" si="38"/>
      </c>
      <c r="D435" s="26"/>
      <c r="E435" s="26"/>
      <c r="F435" s="45">
        <f t="shared" si="39"/>
      </c>
      <c r="G435" s="45">
        <f t="shared" si="40"/>
      </c>
      <c r="H435" s="45">
        <f t="shared" si="41"/>
      </c>
    </row>
    <row r="436" spans="1:8" ht="12">
      <c r="A436" s="43">
        <f t="shared" si="36"/>
      </c>
      <c r="B436" s="44">
        <f t="shared" si="37"/>
      </c>
      <c r="C436" s="45">
        <f t="shared" si="38"/>
      </c>
      <c r="D436" s="26"/>
      <c r="E436" s="26"/>
      <c r="F436" s="45">
        <f t="shared" si="39"/>
      </c>
      <c r="G436" s="45">
        <f t="shared" si="40"/>
      </c>
      <c r="H436" s="45">
        <f t="shared" si="41"/>
      </c>
    </row>
    <row r="437" spans="1:8" ht="12">
      <c r="A437" s="43">
        <f t="shared" si="36"/>
      </c>
      <c r="B437" s="44">
        <f t="shared" si="37"/>
      </c>
      <c r="C437" s="45">
        <f t="shared" si="38"/>
      </c>
      <c r="D437" s="26"/>
      <c r="E437" s="26"/>
      <c r="F437" s="45">
        <f t="shared" si="39"/>
      </c>
      <c r="G437" s="45">
        <f t="shared" si="40"/>
      </c>
      <c r="H437" s="45">
        <f t="shared" si="41"/>
      </c>
    </row>
    <row r="438" spans="1:8" ht="12">
      <c r="A438" s="43">
        <f t="shared" si="36"/>
      </c>
      <c r="B438" s="44">
        <f t="shared" si="37"/>
      </c>
      <c r="C438" s="45">
        <f t="shared" si="38"/>
      </c>
      <c r="D438" s="26"/>
      <c r="E438" s="26"/>
      <c r="F438" s="45">
        <f t="shared" si="39"/>
      </c>
      <c r="G438" s="45">
        <f t="shared" si="40"/>
      </c>
      <c r="H438" s="45">
        <f t="shared" si="41"/>
      </c>
    </row>
    <row r="439" spans="1:8" ht="12">
      <c r="A439" s="43">
        <f t="shared" si="36"/>
      </c>
      <c r="B439" s="44">
        <f t="shared" si="37"/>
      </c>
      <c r="C439" s="45">
        <f t="shared" si="38"/>
      </c>
      <c r="D439" s="26"/>
      <c r="E439" s="26"/>
      <c r="F439" s="45">
        <f t="shared" si="39"/>
      </c>
      <c r="G439" s="45">
        <f t="shared" si="40"/>
      </c>
      <c r="H439" s="45">
        <f t="shared" si="41"/>
      </c>
    </row>
    <row r="440" spans="1:8" ht="12">
      <c r="A440" s="43">
        <f t="shared" si="36"/>
      </c>
      <c r="B440" s="44">
        <f t="shared" si="37"/>
      </c>
      <c r="C440" s="45">
        <f t="shared" si="38"/>
      </c>
      <c r="D440" s="26"/>
      <c r="E440" s="26"/>
      <c r="F440" s="45">
        <f t="shared" si="39"/>
      </c>
      <c r="G440" s="45">
        <f t="shared" si="40"/>
      </c>
      <c r="H440" s="45">
        <f t="shared" si="41"/>
      </c>
    </row>
    <row r="441" spans="1:8" ht="12">
      <c r="A441" s="43">
        <f t="shared" si="36"/>
      </c>
      <c r="B441" s="44">
        <f t="shared" si="37"/>
      </c>
      <c r="C441" s="45">
        <f t="shared" si="38"/>
      </c>
      <c r="D441" s="26"/>
      <c r="E441" s="26"/>
      <c r="F441" s="45">
        <f t="shared" si="39"/>
      </c>
      <c r="G441" s="45">
        <f t="shared" si="40"/>
      </c>
      <c r="H441" s="45">
        <f t="shared" si="41"/>
      </c>
    </row>
    <row r="442" spans="1:8" ht="12">
      <c r="A442" s="43">
        <f t="shared" si="36"/>
      </c>
      <c r="B442" s="44">
        <f t="shared" si="37"/>
      </c>
      <c r="C442" s="45">
        <f t="shared" si="38"/>
      </c>
      <c r="D442" s="26"/>
      <c r="E442" s="26"/>
      <c r="F442" s="45">
        <f t="shared" si="39"/>
      </c>
      <c r="G442" s="45">
        <f t="shared" si="40"/>
      </c>
      <c r="H442" s="45">
        <f t="shared" si="41"/>
      </c>
    </row>
    <row r="443" spans="1:8" ht="12">
      <c r="A443" s="43">
        <f t="shared" si="36"/>
      </c>
      <c r="B443" s="44">
        <f t="shared" si="37"/>
      </c>
      <c r="C443" s="45">
        <f t="shared" si="38"/>
      </c>
      <c r="D443" s="26"/>
      <c r="E443" s="26"/>
      <c r="F443" s="45">
        <f t="shared" si="39"/>
      </c>
      <c r="G443" s="45">
        <f t="shared" si="40"/>
      </c>
      <c r="H443" s="45">
        <f t="shared" si="41"/>
      </c>
    </row>
    <row r="444" spans="1:8" ht="12">
      <c r="A444" s="43">
        <f t="shared" si="36"/>
      </c>
      <c r="B444" s="44">
        <f t="shared" si="37"/>
      </c>
      <c r="C444" s="45">
        <f t="shared" si="38"/>
      </c>
      <c r="D444" s="26"/>
      <c r="E444" s="26"/>
      <c r="F444" s="45">
        <f t="shared" si="39"/>
      </c>
      <c r="G444" s="45">
        <f t="shared" si="40"/>
      </c>
      <c r="H444" s="45">
        <f t="shared" si="41"/>
      </c>
    </row>
    <row r="445" spans="1:8" ht="12">
      <c r="A445" s="43">
        <f t="shared" si="36"/>
      </c>
      <c r="B445" s="44">
        <f t="shared" si="37"/>
      </c>
      <c r="C445" s="45">
        <f t="shared" si="38"/>
      </c>
      <c r="D445" s="26"/>
      <c r="E445" s="26"/>
      <c r="F445" s="45">
        <f t="shared" si="39"/>
      </c>
      <c r="G445" s="45">
        <f t="shared" si="40"/>
      </c>
      <c r="H445" s="45">
        <f t="shared" si="41"/>
      </c>
    </row>
    <row r="446" spans="1:8" ht="12">
      <c r="A446" s="43">
        <f t="shared" si="36"/>
      </c>
      <c r="B446" s="44">
        <f t="shared" si="37"/>
      </c>
      <c r="C446" s="45">
        <f t="shared" si="38"/>
      </c>
      <c r="D446" s="26"/>
      <c r="E446" s="26"/>
      <c r="F446" s="45">
        <f t="shared" si="39"/>
      </c>
      <c r="G446" s="45">
        <f t="shared" si="40"/>
      </c>
      <c r="H446" s="45">
        <f t="shared" si="41"/>
      </c>
    </row>
    <row r="447" spans="1:8" ht="12">
      <c r="A447" s="43">
        <f t="shared" si="36"/>
      </c>
      <c r="B447" s="44">
        <f t="shared" si="37"/>
      </c>
      <c r="C447" s="45">
        <f t="shared" si="38"/>
      </c>
      <c r="D447" s="26"/>
      <c r="E447" s="26"/>
      <c r="F447" s="45">
        <f t="shared" si="39"/>
      </c>
      <c r="G447" s="45">
        <f t="shared" si="40"/>
      </c>
      <c r="H447" s="45">
        <f t="shared" si="41"/>
      </c>
    </row>
    <row r="448" spans="1:8" ht="12">
      <c r="A448" s="43">
        <f t="shared" si="36"/>
      </c>
      <c r="B448" s="44">
        <f t="shared" si="37"/>
      </c>
      <c r="C448" s="45">
        <f t="shared" si="38"/>
      </c>
      <c r="D448" s="26"/>
      <c r="E448" s="26"/>
      <c r="F448" s="45">
        <f t="shared" si="39"/>
      </c>
      <c r="G448" s="45">
        <f t="shared" si="40"/>
      </c>
      <c r="H448" s="45">
        <f t="shared" si="41"/>
      </c>
    </row>
    <row r="449" spans="1:8" ht="12">
      <c r="A449" s="43">
        <f t="shared" si="36"/>
      </c>
      <c r="B449" s="44">
        <f t="shared" si="37"/>
      </c>
      <c r="C449" s="45">
        <f t="shared" si="38"/>
      </c>
      <c r="D449" s="26"/>
      <c r="E449" s="26"/>
      <c r="F449" s="45">
        <f t="shared" si="39"/>
      </c>
      <c r="G449" s="45">
        <f t="shared" si="40"/>
      </c>
      <c r="H449" s="45">
        <f t="shared" si="41"/>
      </c>
    </row>
    <row r="450" spans="1:8" ht="12">
      <c r="A450" s="43">
        <f t="shared" si="36"/>
      </c>
      <c r="B450" s="44">
        <f t="shared" si="37"/>
      </c>
      <c r="C450" s="45">
        <f t="shared" si="38"/>
      </c>
      <c r="D450" s="26"/>
      <c r="E450" s="26"/>
      <c r="F450" s="45">
        <f t="shared" si="39"/>
      </c>
      <c r="G450" s="45">
        <f t="shared" si="40"/>
      </c>
      <c r="H450" s="45">
        <f t="shared" si="41"/>
      </c>
    </row>
    <row r="451" spans="1:8" ht="12">
      <c r="A451" s="43">
        <f t="shared" si="36"/>
      </c>
      <c r="B451" s="44">
        <f t="shared" si="37"/>
      </c>
      <c r="C451" s="45">
        <f t="shared" si="38"/>
      </c>
      <c r="D451" s="26"/>
      <c r="E451" s="26"/>
      <c r="F451" s="45">
        <f t="shared" si="39"/>
      </c>
      <c r="G451" s="45">
        <f t="shared" si="40"/>
      </c>
      <c r="H451" s="45">
        <f t="shared" si="41"/>
      </c>
    </row>
    <row r="452" spans="1:8" ht="12">
      <c r="A452" s="43">
        <f t="shared" si="36"/>
      </c>
      <c r="B452" s="44">
        <f t="shared" si="37"/>
      </c>
      <c r="C452" s="45">
        <f t="shared" si="38"/>
      </c>
      <c r="D452" s="26"/>
      <c r="E452" s="26"/>
      <c r="F452" s="45">
        <f t="shared" si="39"/>
      </c>
      <c r="G452" s="45">
        <f t="shared" si="40"/>
      </c>
      <c r="H452" s="45">
        <f t="shared" si="41"/>
      </c>
    </row>
    <row r="453" spans="1:8" ht="12">
      <c r="A453" s="43">
        <f t="shared" si="36"/>
      </c>
      <c r="B453" s="44">
        <f t="shared" si="37"/>
      </c>
      <c r="C453" s="45">
        <f t="shared" si="38"/>
      </c>
      <c r="D453" s="26"/>
      <c r="E453" s="26"/>
      <c r="F453" s="45">
        <f t="shared" si="39"/>
      </c>
      <c r="G453" s="45">
        <f t="shared" si="40"/>
      </c>
      <c r="H453" s="45">
        <f t="shared" si="41"/>
      </c>
    </row>
    <row r="454" spans="1:8" ht="12">
      <c r="A454" s="43">
        <f t="shared" si="36"/>
      </c>
      <c r="B454" s="44">
        <f t="shared" si="37"/>
      </c>
      <c r="C454" s="45">
        <f t="shared" si="38"/>
      </c>
      <c r="D454" s="26"/>
      <c r="E454" s="26"/>
      <c r="F454" s="45">
        <f t="shared" si="39"/>
      </c>
      <c r="G454" s="45">
        <f t="shared" si="40"/>
      </c>
      <c r="H454" s="45">
        <f t="shared" si="41"/>
      </c>
    </row>
    <row r="455" spans="1:8" ht="12">
      <c r="A455" s="43">
        <f t="shared" si="36"/>
      </c>
      <c r="B455" s="44">
        <f t="shared" si="37"/>
      </c>
      <c r="C455" s="45">
        <f t="shared" si="38"/>
      </c>
      <c r="D455" s="26"/>
      <c r="E455" s="26"/>
      <c r="F455" s="45">
        <f t="shared" si="39"/>
      </c>
      <c r="G455" s="45">
        <f t="shared" si="40"/>
      </c>
      <c r="H455" s="45">
        <f t="shared" si="41"/>
      </c>
    </row>
    <row r="456" spans="1:8" ht="12">
      <c r="A456" s="43">
        <f t="shared" si="36"/>
      </c>
      <c r="B456" s="44">
        <f t="shared" si="37"/>
      </c>
      <c r="C456" s="45">
        <f t="shared" si="38"/>
      </c>
      <c r="D456" s="26"/>
      <c r="E456" s="26"/>
      <c r="F456" s="45">
        <f t="shared" si="39"/>
      </c>
      <c r="G456" s="45">
        <f t="shared" si="40"/>
      </c>
      <c r="H456" s="45">
        <f t="shared" si="41"/>
      </c>
    </row>
    <row r="457" spans="1:8" ht="12">
      <c r="A457" s="43">
        <f t="shared" si="36"/>
      </c>
      <c r="B457" s="44">
        <f t="shared" si="37"/>
      </c>
      <c r="C457" s="45">
        <f t="shared" si="38"/>
      </c>
      <c r="D457" s="26"/>
      <c r="E457" s="26"/>
      <c r="F457" s="45">
        <f t="shared" si="39"/>
      </c>
      <c r="G457" s="45">
        <f t="shared" si="40"/>
      </c>
      <c r="H457" s="45">
        <f t="shared" si="41"/>
      </c>
    </row>
    <row r="458" spans="1:8" ht="12">
      <c r="A458" s="43">
        <f t="shared" si="36"/>
      </c>
      <c r="B458" s="44">
        <f t="shared" si="37"/>
      </c>
      <c r="C458" s="45">
        <f t="shared" si="38"/>
      </c>
      <c r="D458" s="26"/>
      <c r="E458" s="26"/>
      <c r="F458" s="45">
        <f t="shared" si="39"/>
      </c>
      <c r="G458" s="45">
        <f t="shared" si="40"/>
      </c>
      <c r="H458" s="45">
        <f t="shared" si="41"/>
      </c>
    </row>
    <row r="459" spans="1:8" ht="12">
      <c r="A459" s="43">
        <f t="shared" si="36"/>
      </c>
      <c r="B459" s="44">
        <f t="shared" si="37"/>
      </c>
      <c r="C459" s="45">
        <f t="shared" si="38"/>
      </c>
      <c r="D459" s="26"/>
      <c r="E459" s="26"/>
      <c r="F459" s="45">
        <f t="shared" si="39"/>
      </c>
      <c r="G459" s="45">
        <f t="shared" si="40"/>
      </c>
      <c r="H459" s="45">
        <f t="shared" si="41"/>
      </c>
    </row>
    <row r="460" spans="1:8" ht="12">
      <c r="A460" s="43">
        <f t="shared" si="36"/>
      </c>
      <c r="B460" s="44">
        <f t="shared" si="37"/>
      </c>
      <c r="C460" s="45">
        <f t="shared" si="38"/>
      </c>
      <c r="D460" s="26"/>
      <c r="E460" s="26"/>
      <c r="F460" s="45">
        <f t="shared" si="39"/>
      </c>
      <c r="G460" s="45">
        <f t="shared" si="40"/>
      </c>
      <c r="H460" s="45">
        <f t="shared" si="41"/>
      </c>
    </row>
    <row r="461" spans="1:8" ht="12">
      <c r="A461" s="43">
        <f t="shared" si="36"/>
      </c>
      <c r="B461" s="44">
        <f t="shared" si="37"/>
      </c>
      <c r="C461" s="45">
        <f t="shared" si="38"/>
      </c>
      <c r="D461" s="26"/>
      <c r="E461" s="26"/>
      <c r="F461" s="45">
        <f t="shared" si="39"/>
      </c>
      <c r="G461" s="45">
        <f t="shared" si="40"/>
      </c>
      <c r="H461" s="45">
        <f t="shared" si="41"/>
      </c>
    </row>
    <row r="462" spans="1:8" ht="12">
      <c r="A462" s="43">
        <f t="shared" si="36"/>
      </c>
      <c r="B462" s="44">
        <f t="shared" si="37"/>
      </c>
      <c r="C462" s="45">
        <f t="shared" si="38"/>
      </c>
      <c r="D462" s="26"/>
      <c r="E462" s="26"/>
      <c r="F462" s="45">
        <f t="shared" si="39"/>
      </c>
      <c r="G462" s="45">
        <f t="shared" si="40"/>
      </c>
      <c r="H462" s="45">
        <f t="shared" si="41"/>
      </c>
    </row>
    <row r="463" spans="1:8" ht="12">
      <c r="A463" s="43">
        <f t="shared" si="36"/>
      </c>
      <c r="B463" s="44">
        <f t="shared" si="37"/>
      </c>
      <c r="C463" s="45">
        <f t="shared" si="38"/>
      </c>
      <c r="D463" s="26"/>
      <c r="E463" s="26"/>
      <c r="F463" s="45">
        <f t="shared" si="39"/>
      </c>
      <c r="G463" s="45">
        <f t="shared" si="40"/>
      </c>
      <c r="H463" s="45">
        <f t="shared" si="41"/>
      </c>
    </row>
    <row r="464" spans="1:8" ht="12">
      <c r="A464" s="43">
        <f t="shared" si="36"/>
      </c>
      <c r="B464" s="44">
        <f t="shared" si="37"/>
      </c>
      <c r="C464" s="45">
        <f t="shared" si="38"/>
      </c>
      <c r="D464" s="26"/>
      <c r="E464" s="26"/>
      <c r="F464" s="45">
        <f t="shared" si="39"/>
      </c>
      <c r="G464" s="45">
        <f t="shared" si="40"/>
      </c>
      <c r="H464" s="45">
        <f t="shared" si="41"/>
      </c>
    </row>
    <row r="465" spans="1:8" ht="12">
      <c r="A465" s="43">
        <f t="shared" si="36"/>
      </c>
      <c r="B465" s="44">
        <f t="shared" si="37"/>
      </c>
      <c r="C465" s="45">
        <f t="shared" si="38"/>
      </c>
      <c r="D465" s="26"/>
      <c r="E465" s="26"/>
      <c r="F465" s="45">
        <f t="shared" si="39"/>
      </c>
      <c r="G465" s="45">
        <f t="shared" si="40"/>
      </c>
      <c r="H465" s="45">
        <f t="shared" si="41"/>
      </c>
    </row>
    <row r="466" spans="1:8" ht="12">
      <c r="A466" s="43">
        <f t="shared" si="36"/>
      </c>
      <c r="B466" s="44">
        <f t="shared" si="37"/>
      </c>
      <c r="C466" s="45">
        <f t="shared" si="38"/>
      </c>
      <c r="D466" s="26"/>
      <c r="E466" s="26"/>
      <c r="F466" s="45">
        <f t="shared" si="39"/>
      </c>
      <c r="G466" s="45">
        <f t="shared" si="40"/>
      </c>
      <c r="H466" s="45">
        <f t="shared" si="41"/>
      </c>
    </row>
    <row r="467" spans="1:8" ht="12">
      <c r="A467" s="43">
        <f t="shared" si="36"/>
      </c>
      <c r="B467" s="44">
        <f t="shared" si="37"/>
      </c>
      <c r="C467" s="45">
        <f t="shared" si="38"/>
      </c>
      <c r="D467" s="26"/>
      <c r="E467" s="26"/>
      <c r="F467" s="45">
        <f t="shared" si="39"/>
      </c>
      <c r="G467" s="45">
        <f t="shared" si="40"/>
      </c>
      <c r="H467" s="45">
        <f t="shared" si="41"/>
      </c>
    </row>
    <row r="468" spans="1:8" ht="12">
      <c r="A468" s="43">
        <f aca="true" t="shared" si="42" ref="A468:A531">IF(H467="","",IF(roundOpt,IF(OR(A467&gt;=nper,ROUND(H467,2)&lt;=0),"",A467+1),IF(OR(A467&gt;=nper,H467&lt;=0),"",A467+1)))</f>
      </c>
      <c r="B468" s="44">
        <f aca="true" t="shared" si="43" ref="B468:B531">IF(A468="","",IF(periods_per_year=26,IF(A468=1,fpdate,B467+14),IF(periods_per_year=52,IF(A468=1,fpdate,B467+7),DATE(YEAR(fpdate),MONTH(fpdate)+(A468-1)*months_per_period,IF(periods_per_year=24,IF((1-MOD(A468,2))=1,DAY(fpdate)+14,DAY(fpdate)),DAY(fpdate))))))</f>
      </c>
      <c r="C468" s="45">
        <f aca="true" t="shared" si="44" ref="C468:C531">IF(A468="","",IF(A468&lt;=$D$12*periods_per_year,F468,IF(roundOpt,IF(OR(A468=nper,payment&gt;ROUND((1+rate)*H467,2)),ROUND((1+rate)*H467,2),payment),IF(OR(A468=nper,payment&gt;(1+rate)*H467),(1+rate)*H467,payment))))</f>
      </c>
      <c r="D468" s="26"/>
      <c r="E468" s="26"/>
      <c r="F468" s="45">
        <f aca="true" t="shared" si="45" ref="F468:F531">IF(A468="","",IF(AND(A468=1,pmtType=1),0,IF(roundOpt,ROUND(rate*H467,2),rate*H467)))</f>
      </c>
      <c r="G468" s="45">
        <f t="shared" si="40"/>
      </c>
      <c r="H468" s="45">
        <f t="shared" si="41"/>
      </c>
    </row>
    <row r="469" spans="1:8" ht="12">
      <c r="A469" s="43">
        <f t="shared" si="42"/>
      </c>
      <c r="B469" s="44">
        <f t="shared" si="43"/>
      </c>
      <c r="C469" s="45">
        <f t="shared" si="44"/>
      </c>
      <c r="D469" s="26"/>
      <c r="E469" s="26"/>
      <c r="F469" s="45">
        <f t="shared" si="45"/>
      </c>
      <c r="G469" s="45">
        <f aca="true" t="shared" si="46" ref="G469:G532">IF(A469="","",C469-F469+D469)</f>
      </c>
      <c r="H469" s="45">
        <f aca="true" t="shared" si="47" ref="H469:H532">IF(A469="","",H468-G469)</f>
      </c>
    </row>
    <row r="470" spans="1:8" ht="12">
      <c r="A470" s="43">
        <f t="shared" si="42"/>
      </c>
      <c r="B470" s="44">
        <f t="shared" si="43"/>
      </c>
      <c r="C470" s="45">
        <f t="shared" si="44"/>
      </c>
      <c r="D470" s="26"/>
      <c r="E470" s="26"/>
      <c r="F470" s="45">
        <f t="shared" si="45"/>
      </c>
      <c r="G470" s="45">
        <f t="shared" si="46"/>
      </c>
      <c r="H470" s="45">
        <f t="shared" si="47"/>
      </c>
    </row>
    <row r="471" spans="1:8" ht="12">
      <c r="A471" s="43">
        <f t="shared" si="42"/>
      </c>
      <c r="B471" s="44">
        <f t="shared" si="43"/>
      </c>
      <c r="C471" s="45">
        <f t="shared" si="44"/>
      </c>
      <c r="D471" s="26"/>
      <c r="E471" s="26"/>
      <c r="F471" s="45">
        <f t="shared" si="45"/>
      </c>
      <c r="G471" s="45">
        <f t="shared" si="46"/>
      </c>
      <c r="H471" s="45">
        <f t="shared" si="47"/>
      </c>
    </row>
    <row r="472" spans="1:8" ht="12">
      <c r="A472" s="43">
        <f t="shared" si="42"/>
      </c>
      <c r="B472" s="44">
        <f t="shared" si="43"/>
      </c>
      <c r="C472" s="45">
        <f t="shared" si="44"/>
      </c>
      <c r="D472" s="26"/>
      <c r="E472" s="26"/>
      <c r="F472" s="45">
        <f t="shared" si="45"/>
      </c>
      <c r="G472" s="45">
        <f t="shared" si="46"/>
      </c>
      <c r="H472" s="45">
        <f t="shared" si="47"/>
      </c>
    </row>
    <row r="473" spans="1:8" ht="12">
      <c r="A473" s="43">
        <f t="shared" si="42"/>
      </c>
      <c r="B473" s="44">
        <f t="shared" si="43"/>
      </c>
      <c r="C473" s="45">
        <f t="shared" si="44"/>
      </c>
      <c r="D473" s="26"/>
      <c r="E473" s="26"/>
      <c r="F473" s="45">
        <f t="shared" si="45"/>
      </c>
      <c r="G473" s="45">
        <f t="shared" si="46"/>
      </c>
      <c r="H473" s="45">
        <f t="shared" si="47"/>
      </c>
    </row>
    <row r="474" spans="1:8" ht="12">
      <c r="A474" s="43">
        <f t="shared" si="42"/>
      </c>
      <c r="B474" s="44">
        <f t="shared" si="43"/>
      </c>
      <c r="C474" s="45">
        <f t="shared" si="44"/>
      </c>
      <c r="D474" s="26"/>
      <c r="E474" s="26"/>
      <c r="F474" s="45">
        <f t="shared" si="45"/>
      </c>
      <c r="G474" s="45">
        <f t="shared" si="46"/>
      </c>
      <c r="H474" s="45">
        <f t="shared" si="47"/>
      </c>
    </row>
    <row r="475" spans="1:8" ht="12">
      <c r="A475" s="43">
        <f t="shared" si="42"/>
      </c>
      <c r="B475" s="44">
        <f t="shared" si="43"/>
      </c>
      <c r="C475" s="45">
        <f t="shared" si="44"/>
      </c>
      <c r="D475" s="26"/>
      <c r="E475" s="26"/>
      <c r="F475" s="45">
        <f t="shared" si="45"/>
      </c>
      <c r="G475" s="45">
        <f t="shared" si="46"/>
      </c>
      <c r="H475" s="45">
        <f t="shared" si="47"/>
      </c>
    </row>
    <row r="476" spans="1:8" ht="12">
      <c r="A476" s="43">
        <f t="shared" si="42"/>
      </c>
      <c r="B476" s="44">
        <f t="shared" si="43"/>
      </c>
      <c r="C476" s="45">
        <f t="shared" si="44"/>
      </c>
      <c r="D476" s="26"/>
      <c r="E476" s="26"/>
      <c r="F476" s="45">
        <f t="shared" si="45"/>
      </c>
      <c r="G476" s="45">
        <f t="shared" si="46"/>
      </c>
      <c r="H476" s="45">
        <f t="shared" si="47"/>
      </c>
    </row>
    <row r="477" spans="1:8" ht="12">
      <c r="A477" s="43">
        <f t="shared" si="42"/>
      </c>
      <c r="B477" s="44">
        <f t="shared" si="43"/>
      </c>
      <c r="C477" s="45">
        <f t="shared" si="44"/>
      </c>
      <c r="D477" s="26"/>
      <c r="E477" s="26"/>
      <c r="F477" s="45">
        <f t="shared" si="45"/>
      </c>
      <c r="G477" s="45">
        <f t="shared" si="46"/>
      </c>
      <c r="H477" s="45">
        <f t="shared" si="47"/>
      </c>
    </row>
    <row r="478" spans="1:8" ht="12">
      <c r="A478" s="43">
        <f t="shared" si="42"/>
      </c>
      <c r="B478" s="44">
        <f t="shared" si="43"/>
      </c>
      <c r="C478" s="45">
        <f t="shared" si="44"/>
      </c>
      <c r="D478" s="26"/>
      <c r="E478" s="26"/>
      <c r="F478" s="45">
        <f t="shared" si="45"/>
      </c>
      <c r="G478" s="45">
        <f t="shared" si="46"/>
      </c>
      <c r="H478" s="45">
        <f t="shared" si="47"/>
      </c>
    </row>
    <row r="479" spans="1:8" ht="12">
      <c r="A479" s="43">
        <f t="shared" si="42"/>
      </c>
      <c r="B479" s="44">
        <f t="shared" si="43"/>
      </c>
      <c r="C479" s="45">
        <f t="shared" si="44"/>
      </c>
      <c r="D479" s="26"/>
      <c r="E479" s="26"/>
      <c r="F479" s="45">
        <f t="shared" si="45"/>
      </c>
      <c r="G479" s="45">
        <f t="shared" si="46"/>
      </c>
      <c r="H479" s="45">
        <f t="shared" si="47"/>
      </c>
    </row>
    <row r="480" spans="1:8" ht="12">
      <c r="A480" s="43">
        <f t="shared" si="42"/>
      </c>
      <c r="B480" s="44">
        <f t="shared" si="43"/>
      </c>
      <c r="C480" s="45">
        <f t="shared" si="44"/>
      </c>
      <c r="D480" s="26"/>
      <c r="E480" s="26"/>
      <c r="F480" s="45">
        <f t="shared" si="45"/>
      </c>
      <c r="G480" s="45">
        <f t="shared" si="46"/>
      </c>
      <c r="H480" s="45">
        <f t="shared" si="47"/>
      </c>
    </row>
    <row r="481" spans="1:8" ht="12">
      <c r="A481" s="43">
        <f t="shared" si="42"/>
      </c>
      <c r="B481" s="44">
        <f t="shared" si="43"/>
      </c>
      <c r="C481" s="45">
        <f t="shared" si="44"/>
      </c>
      <c r="D481" s="26"/>
      <c r="E481" s="26"/>
      <c r="F481" s="45">
        <f t="shared" si="45"/>
      </c>
      <c r="G481" s="45">
        <f t="shared" si="46"/>
      </c>
      <c r="H481" s="45">
        <f t="shared" si="47"/>
      </c>
    </row>
    <row r="482" spans="1:8" ht="12">
      <c r="A482" s="43">
        <f t="shared" si="42"/>
      </c>
      <c r="B482" s="44">
        <f t="shared" si="43"/>
      </c>
      <c r="C482" s="45">
        <f t="shared" si="44"/>
      </c>
      <c r="D482" s="26"/>
      <c r="E482" s="26"/>
      <c r="F482" s="45">
        <f t="shared" si="45"/>
      </c>
      <c r="G482" s="45">
        <f t="shared" si="46"/>
      </c>
      <c r="H482" s="45">
        <f t="shared" si="47"/>
      </c>
    </row>
    <row r="483" spans="1:8" ht="12">
      <c r="A483" s="43">
        <f t="shared" si="42"/>
      </c>
      <c r="B483" s="44">
        <f t="shared" si="43"/>
      </c>
      <c r="C483" s="45">
        <f t="shared" si="44"/>
      </c>
      <c r="D483" s="26"/>
      <c r="E483" s="26"/>
      <c r="F483" s="45">
        <f t="shared" si="45"/>
      </c>
      <c r="G483" s="45">
        <f t="shared" si="46"/>
      </c>
      <c r="H483" s="45">
        <f t="shared" si="47"/>
      </c>
    </row>
    <row r="484" spans="1:8" ht="12">
      <c r="A484" s="43">
        <f t="shared" si="42"/>
      </c>
      <c r="B484" s="44">
        <f t="shared" si="43"/>
      </c>
      <c r="C484" s="45">
        <f t="shared" si="44"/>
      </c>
      <c r="D484" s="26"/>
      <c r="E484" s="26"/>
      <c r="F484" s="45">
        <f t="shared" si="45"/>
      </c>
      <c r="G484" s="45">
        <f t="shared" si="46"/>
      </c>
      <c r="H484" s="45">
        <f t="shared" si="47"/>
      </c>
    </row>
    <row r="485" spans="1:8" ht="12">
      <c r="A485" s="43">
        <f t="shared" si="42"/>
      </c>
      <c r="B485" s="44">
        <f t="shared" si="43"/>
      </c>
      <c r="C485" s="45">
        <f t="shared" si="44"/>
      </c>
      <c r="D485" s="26"/>
      <c r="E485" s="26"/>
      <c r="F485" s="45">
        <f t="shared" si="45"/>
      </c>
      <c r="G485" s="45">
        <f t="shared" si="46"/>
      </c>
      <c r="H485" s="45">
        <f t="shared" si="47"/>
      </c>
    </row>
    <row r="486" spans="1:8" ht="12">
      <c r="A486" s="43">
        <f t="shared" si="42"/>
      </c>
      <c r="B486" s="44">
        <f t="shared" si="43"/>
      </c>
      <c r="C486" s="45">
        <f t="shared" si="44"/>
      </c>
      <c r="D486" s="26"/>
      <c r="E486" s="26"/>
      <c r="F486" s="45">
        <f t="shared" si="45"/>
      </c>
      <c r="G486" s="45">
        <f t="shared" si="46"/>
      </c>
      <c r="H486" s="45">
        <f t="shared" si="47"/>
      </c>
    </row>
    <row r="487" spans="1:8" ht="12">
      <c r="A487" s="43">
        <f t="shared" si="42"/>
      </c>
      <c r="B487" s="44">
        <f t="shared" si="43"/>
      </c>
      <c r="C487" s="45">
        <f t="shared" si="44"/>
      </c>
      <c r="D487" s="26"/>
      <c r="E487" s="26"/>
      <c r="F487" s="45">
        <f t="shared" si="45"/>
      </c>
      <c r="G487" s="45">
        <f t="shared" si="46"/>
      </c>
      <c r="H487" s="45">
        <f t="shared" si="47"/>
      </c>
    </row>
    <row r="488" spans="1:8" ht="12">
      <c r="A488" s="43">
        <f t="shared" si="42"/>
      </c>
      <c r="B488" s="44">
        <f t="shared" si="43"/>
      </c>
      <c r="C488" s="45">
        <f t="shared" si="44"/>
      </c>
      <c r="D488" s="26"/>
      <c r="E488" s="26"/>
      <c r="F488" s="45">
        <f t="shared" si="45"/>
      </c>
      <c r="G488" s="45">
        <f t="shared" si="46"/>
      </c>
      <c r="H488" s="45">
        <f t="shared" si="47"/>
      </c>
    </row>
    <row r="489" spans="1:8" ht="12">
      <c r="A489" s="43">
        <f t="shared" si="42"/>
      </c>
      <c r="B489" s="44">
        <f t="shared" si="43"/>
      </c>
      <c r="C489" s="45">
        <f t="shared" si="44"/>
      </c>
      <c r="D489" s="26"/>
      <c r="E489" s="26"/>
      <c r="F489" s="45">
        <f t="shared" si="45"/>
      </c>
      <c r="G489" s="45">
        <f t="shared" si="46"/>
      </c>
      <c r="H489" s="45">
        <f t="shared" si="47"/>
      </c>
    </row>
    <row r="490" spans="1:8" ht="12">
      <c r="A490" s="43">
        <f t="shared" si="42"/>
      </c>
      <c r="B490" s="44">
        <f t="shared" si="43"/>
      </c>
      <c r="C490" s="45">
        <f t="shared" si="44"/>
      </c>
      <c r="D490" s="26"/>
      <c r="E490" s="26"/>
      <c r="F490" s="45">
        <f t="shared" si="45"/>
      </c>
      <c r="G490" s="45">
        <f t="shared" si="46"/>
      </c>
      <c r="H490" s="45">
        <f t="shared" si="47"/>
      </c>
    </row>
    <row r="491" spans="1:8" ht="12">
      <c r="A491" s="43">
        <f t="shared" si="42"/>
      </c>
      <c r="B491" s="44">
        <f t="shared" si="43"/>
      </c>
      <c r="C491" s="45">
        <f t="shared" si="44"/>
      </c>
      <c r="D491" s="26"/>
      <c r="E491" s="26"/>
      <c r="F491" s="45">
        <f t="shared" si="45"/>
      </c>
      <c r="G491" s="45">
        <f t="shared" si="46"/>
      </c>
      <c r="H491" s="45">
        <f t="shared" si="47"/>
      </c>
    </row>
    <row r="492" spans="1:8" ht="12">
      <c r="A492" s="43">
        <f t="shared" si="42"/>
      </c>
      <c r="B492" s="44">
        <f t="shared" si="43"/>
      </c>
      <c r="C492" s="45">
        <f t="shared" si="44"/>
      </c>
      <c r="D492" s="26"/>
      <c r="E492" s="26"/>
      <c r="F492" s="45">
        <f t="shared" si="45"/>
      </c>
      <c r="G492" s="45">
        <f t="shared" si="46"/>
      </c>
      <c r="H492" s="45">
        <f t="shared" si="47"/>
      </c>
    </row>
    <row r="493" spans="1:8" ht="12">
      <c r="A493" s="43">
        <f t="shared" si="42"/>
      </c>
      <c r="B493" s="44">
        <f t="shared" si="43"/>
      </c>
      <c r="C493" s="45">
        <f t="shared" si="44"/>
      </c>
      <c r="D493" s="26"/>
      <c r="E493" s="26"/>
      <c r="F493" s="45">
        <f t="shared" si="45"/>
      </c>
      <c r="G493" s="45">
        <f t="shared" si="46"/>
      </c>
      <c r="H493" s="45">
        <f t="shared" si="47"/>
      </c>
    </row>
    <row r="494" spans="1:8" ht="12">
      <c r="A494" s="43">
        <f t="shared" si="42"/>
      </c>
      <c r="B494" s="44">
        <f t="shared" si="43"/>
      </c>
      <c r="C494" s="45">
        <f t="shared" si="44"/>
      </c>
      <c r="D494" s="26"/>
      <c r="E494" s="26"/>
      <c r="F494" s="45">
        <f t="shared" si="45"/>
      </c>
      <c r="G494" s="45">
        <f t="shared" si="46"/>
      </c>
      <c r="H494" s="45">
        <f t="shared" si="47"/>
      </c>
    </row>
    <row r="495" spans="1:8" ht="12">
      <c r="A495" s="43">
        <f t="shared" si="42"/>
      </c>
      <c r="B495" s="44">
        <f t="shared" si="43"/>
      </c>
      <c r="C495" s="45">
        <f t="shared" si="44"/>
      </c>
      <c r="D495" s="26"/>
      <c r="E495" s="26"/>
      <c r="F495" s="45">
        <f t="shared" si="45"/>
      </c>
      <c r="G495" s="45">
        <f t="shared" si="46"/>
      </c>
      <c r="H495" s="45">
        <f t="shared" si="47"/>
      </c>
    </row>
    <row r="496" spans="1:8" ht="12">
      <c r="A496" s="43">
        <f t="shared" si="42"/>
      </c>
      <c r="B496" s="44">
        <f t="shared" si="43"/>
      </c>
      <c r="C496" s="45">
        <f t="shared" si="44"/>
      </c>
      <c r="D496" s="26"/>
      <c r="E496" s="26"/>
      <c r="F496" s="45">
        <f t="shared" si="45"/>
      </c>
      <c r="G496" s="45">
        <f t="shared" si="46"/>
      </c>
      <c r="H496" s="45">
        <f t="shared" si="47"/>
      </c>
    </row>
    <row r="497" spans="1:8" ht="12">
      <c r="A497" s="43">
        <f t="shared" si="42"/>
      </c>
      <c r="B497" s="44">
        <f t="shared" si="43"/>
      </c>
      <c r="C497" s="45">
        <f t="shared" si="44"/>
      </c>
      <c r="D497" s="26"/>
      <c r="E497" s="26"/>
      <c r="F497" s="45">
        <f t="shared" si="45"/>
      </c>
      <c r="G497" s="45">
        <f t="shared" si="46"/>
      </c>
      <c r="H497" s="45">
        <f t="shared" si="47"/>
      </c>
    </row>
    <row r="498" spans="1:8" ht="12">
      <c r="A498" s="43">
        <f t="shared" si="42"/>
      </c>
      <c r="B498" s="44">
        <f t="shared" si="43"/>
      </c>
      <c r="C498" s="45">
        <f t="shared" si="44"/>
      </c>
      <c r="D498" s="26"/>
      <c r="E498" s="26"/>
      <c r="F498" s="45">
        <f t="shared" si="45"/>
      </c>
      <c r="G498" s="45">
        <f t="shared" si="46"/>
      </c>
      <c r="H498" s="45">
        <f t="shared" si="47"/>
      </c>
    </row>
    <row r="499" spans="1:8" ht="12">
      <c r="A499" s="43">
        <f t="shared" si="42"/>
      </c>
      <c r="B499" s="44">
        <f t="shared" si="43"/>
      </c>
      <c r="C499" s="45">
        <f t="shared" si="44"/>
      </c>
      <c r="D499" s="26"/>
      <c r="E499" s="26"/>
      <c r="F499" s="45">
        <f t="shared" si="45"/>
      </c>
      <c r="G499" s="45">
        <f t="shared" si="46"/>
      </c>
      <c r="H499" s="45">
        <f t="shared" si="47"/>
      </c>
    </row>
    <row r="500" spans="1:8" ht="12">
      <c r="A500" s="43">
        <f t="shared" si="42"/>
      </c>
      <c r="B500" s="44">
        <f t="shared" si="43"/>
      </c>
      <c r="C500" s="45">
        <f t="shared" si="44"/>
      </c>
      <c r="D500" s="26"/>
      <c r="E500" s="26"/>
      <c r="F500" s="45">
        <f t="shared" si="45"/>
      </c>
      <c r="G500" s="45">
        <f t="shared" si="46"/>
      </c>
      <c r="H500" s="45">
        <f t="shared" si="47"/>
      </c>
    </row>
    <row r="501" spans="1:8" ht="12">
      <c r="A501" s="43">
        <f t="shared" si="42"/>
      </c>
      <c r="B501" s="44">
        <f t="shared" si="43"/>
      </c>
      <c r="C501" s="45">
        <f t="shared" si="44"/>
      </c>
      <c r="D501" s="26"/>
      <c r="E501" s="26"/>
      <c r="F501" s="45">
        <f t="shared" si="45"/>
      </c>
      <c r="G501" s="45">
        <f t="shared" si="46"/>
      </c>
      <c r="H501" s="45">
        <f t="shared" si="47"/>
      </c>
    </row>
    <row r="502" spans="1:8" ht="12">
      <c r="A502" s="43">
        <f t="shared" si="42"/>
      </c>
      <c r="B502" s="44">
        <f t="shared" si="43"/>
      </c>
      <c r="C502" s="45">
        <f t="shared" si="44"/>
      </c>
      <c r="D502" s="26"/>
      <c r="E502" s="26"/>
      <c r="F502" s="45">
        <f t="shared" si="45"/>
      </c>
      <c r="G502" s="45">
        <f t="shared" si="46"/>
      </c>
      <c r="H502" s="45">
        <f t="shared" si="47"/>
      </c>
    </row>
    <row r="503" spans="1:8" ht="12">
      <c r="A503" s="43">
        <f t="shared" si="42"/>
      </c>
      <c r="B503" s="44">
        <f t="shared" si="43"/>
      </c>
      <c r="C503" s="45">
        <f t="shared" si="44"/>
      </c>
      <c r="D503" s="26"/>
      <c r="E503" s="26"/>
      <c r="F503" s="45">
        <f t="shared" si="45"/>
      </c>
      <c r="G503" s="45">
        <f t="shared" si="46"/>
      </c>
      <c r="H503" s="45">
        <f t="shared" si="47"/>
      </c>
    </row>
    <row r="504" spans="1:8" ht="12">
      <c r="A504" s="43">
        <f t="shared" si="42"/>
      </c>
      <c r="B504" s="44">
        <f t="shared" si="43"/>
      </c>
      <c r="C504" s="45">
        <f t="shared" si="44"/>
      </c>
      <c r="D504" s="26"/>
      <c r="E504" s="26"/>
      <c r="F504" s="45">
        <f t="shared" si="45"/>
      </c>
      <c r="G504" s="45">
        <f t="shared" si="46"/>
      </c>
      <c r="H504" s="45">
        <f t="shared" si="47"/>
      </c>
    </row>
    <row r="505" spans="1:8" ht="12">
      <c r="A505" s="43">
        <f t="shared" si="42"/>
      </c>
      <c r="B505" s="44">
        <f t="shared" si="43"/>
      </c>
      <c r="C505" s="45">
        <f t="shared" si="44"/>
      </c>
      <c r="D505" s="26"/>
      <c r="E505" s="26"/>
      <c r="F505" s="45">
        <f t="shared" si="45"/>
      </c>
      <c r="G505" s="45">
        <f t="shared" si="46"/>
      </c>
      <c r="H505" s="45">
        <f t="shared" si="47"/>
      </c>
    </row>
    <row r="506" spans="1:8" ht="12">
      <c r="A506" s="43">
        <f t="shared" si="42"/>
      </c>
      <c r="B506" s="44">
        <f t="shared" si="43"/>
      </c>
      <c r="C506" s="45">
        <f t="shared" si="44"/>
      </c>
      <c r="D506" s="26"/>
      <c r="E506" s="26"/>
      <c r="F506" s="45">
        <f t="shared" si="45"/>
      </c>
      <c r="G506" s="45">
        <f t="shared" si="46"/>
      </c>
      <c r="H506" s="45">
        <f t="shared" si="47"/>
      </c>
    </row>
    <row r="507" spans="1:8" ht="12">
      <c r="A507" s="43">
        <f t="shared" si="42"/>
      </c>
      <c r="B507" s="44">
        <f t="shared" si="43"/>
      </c>
      <c r="C507" s="45">
        <f t="shared" si="44"/>
      </c>
      <c r="D507" s="26"/>
      <c r="E507" s="26"/>
      <c r="F507" s="45">
        <f t="shared" si="45"/>
      </c>
      <c r="G507" s="45">
        <f t="shared" si="46"/>
      </c>
      <c r="H507" s="45">
        <f t="shared" si="47"/>
      </c>
    </row>
    <row r="508" spans="1:8" ht="12">
      <c r="A508" s="43">
        <f t="shared" si="42"/>
      </c>
      <c r="B508" s="44">
        <f t="shared" si="43"/>
      </c>
      <c r="C508" s="45">
        <f t="shared" si="44"/>
      </c>
      <c r="D508" s="26"/>
      <c r="E508" s="26"/>
      <c r="F508" s="45">
        <f t="shared" si="45"/>
      </c>
      <c r="G508" s="45">
        <f t="shared" si="46"/>
      </c>
      <c r="H508" s="45">
        <f t="shared" si="47"/>
      </c>
    </row>
    <row r="509" spans="1:8" ht="12">
      <c r="A509" s="43">
        <f t="shared" si="42"/>
      </c>
      <c r="B509" s="44">
        <f t="shared" si="43"/>
      </c>
      <c r="C509" s="45">
        <f t="shared" si="44"/>
      </c>
      <c r="D509" s="26"/>
      <c r="E509" s="26"/>
      <c r="F509" s="45">
        <f t="shared" si="45"/>
      </c>
      <c r="G509" s="45">
        <f t="shared" si="46"/>
      </c>
      <c r="H509" s="45">
        <f t="shared" si="47"/>
      </c>
    </row>
    <row r="510" spans="1:8" ht="12">
      <c r="A510" s="43">
        <f t="shared" si="42"/>
      </c>
      <c r="B510" s="44">
        <f t="shared" si="43"/>
      </c>
      <c r="C510" s="45">
        <f t="shared" si="44"/>
      </c>
      <c r="D510" s="26"/>
      <c r="E510" s="26"/>
      <c r="F510" s="45">
        <f t="shared" si="45"/>
      </c>
      <c r="G510" s="45">
        <f t="shared" si="46"/>
      </c>
      <c r="H510" s="45">
        <f t="shared" si="47"/>
      </c>
    </row>
    <row r="511" spans="1:8" ht="12">
      <c r="A511" s="43">
        <f t="shared" si="42"/>
      </c>
      <c r="B511" s="44">
        <f t="shared" si="43"/>
      </c>
      <c r="C511" s="45">
        <f t="shared" si="44"/>
      </c>
      <c r="D511" s="26"/>
      <c r="E511" s="26"/>
      <c r="F511" s="45">
        <f t="shared" si="45"/>
      </c>
      <c r="G511" s="45">
        <f t="shared" si="46"/>
      </c>
      <c r="H511" s="45">
        <f t="shared" si="47"/>
      </c>
    </row>
    <row r="512" spans="1:8" ht="12">
      <c r="A512" s="43">
        <f t="shared" si="42"/>
      </c>
      <c r="B512" s="44">
        <f t="shared" si="43"/>
      </c>
      <c r="C512" s="45">
        <f t="shared" si="44"/>
      </c>
      <c r="D512" s="26"/>
      <c r="E512" s="26"/>
      <c r="F512" s="45">
        <f t="shared" si="45"/>
      </c>
      <c r="G512" s="45">
        <f t="shared" si="46"/>
      </c>
      <c r="H512" s="45">
        <f t="shared" si="47"/>
      </c>
    </row>
    <row r="513" spans="1:8" ht="12">
      <c r="A513" s="43">
        <f t="shared" si="42"/>
      </c>
      <c r="B513" s="44">
        <f t="shared" si="43"/>
      </c>
      <c r="C513" s="45">
        <f t="shared" si="44"/>
      </c>
      <c r="D513" s="26"/>
      <c r="E513" s="26"/>
      <c r="F513" s="45">
        <f t="shared" si="45"/>
      </c>
      <c r="G513" s="45">
        <f t="shared" si="46"/>
      </c>
      <c r="H513" s="45">
        <f t="shared" si="47"/>
      </c>
    </row>
    <row r="514" spans="1:8" ht="12">
      <c r="A514" s="43">
        <f t="shared" si="42"/>
      </c>
      <c r="B514" s="44">
        <f t="shared" si="43"/>
      </c>
      <c r="C514" s="45">
        <f t="shared" si="44"/>
      </c>
      <c r="D514" s="26"/>
      <c r="E514" s="26"/>
      <c r="F514" s="45">
        <f t="shared" si="45"/>
      </c>
      <c r="G514" s="45">
        <f t="shared" si="46"/>
      </c>
      <c r="H514" s="45">
        <f t="shared" si="47"/>
      </c>
    </row>
    <row r="515" spans="1:8" ht="12">
      <c r="A515" s="43">
        <f t="shared" si="42"/>
      </c>
      <c r="B515" s="44">
        <f t="shared" si="43"/>
      </c>
      <c r="C515" s="45">
        <f t="shared" si="44"/>
      </c>
      <c r="D515" s="26"/>
      <c r="E515" s="26"/>
      <c r="F515" s="45">
        <f t="shared" si="45"/>
      </c>
      <c r="G515" s="45">
        <f t="shared" si="46"/>
      </c>
      <c r="H515" s="45">
        <f t="shared" si="47"/>
      </c>
    </row>
    <row r="516" spans="1:8" ht="12">
      <c r="A516" s="43">
        <f t="shared" si="42"/>
      </c>
      <c r="B516" s="44">
        <f t="shared" si="43"/>
      </c>
      <c r="C516" s="45">
        <f t="shared" si="44"/>
      </c>
      <c r="D516" s="26"/>
      <c r="E516" s="26"/>
      <c r="F516" s="45">
        <f t="shared" si="45"/>
      </c>
      <c r="G516" s="45">
        <f t="shared" si="46"/>
      </c>
      <c r="H516" s="45">
        <f t="shared" si="47"/>
      </c>
    </row>
    <row r="517" spans="1:8" ht="12">
      <c r="A517" s="43">
        <f t="shared" si="42"/>
      </c>
      <c r="B517" s="44">
        <f t="shared" si="43"/>
      </c>
      <c r="C517" s="45">
        <f t="shared" si="44"/>
      </c>
      <c r="D517" s="26"/>
      <c r="E517" s="26"/>
      <c r="F517" s="45">
        <f t="shared" si="45"/>
      </c>
      <c r="G517" s="45">
        <f t="shared" si="46"/>
      </c>
      <c r="H517" s="45">
        <f t="shared" si="47"/>
      </c>
    </row>
    <row r="518" spans="1:8" ht="12">
      <c r="A518" s="43">
        <f t="shared" si="42"/>
      </c>
      <c r="B518" s="44">
        <f t="shared" si="43"/>
      </c>
      <c r="C518" s="45">
        <f t="shared" si="44"/>
      </c>
      <c r="D518" s="26"/>
      <c r="E518" s="26"/>
      <c r="F518" s="45">
        <f t="shared" si="45"/>
      </c>
      <c r="G518" s="45">
        <f t="shared" si="46"/>
      </c>
      <c r="H518" s="45">
        <f t="shared" si="47"/>
      </c>
    </row>
    <row r="519" spans="1:8" ht="12">
      <c r="A519" s="43">
        <f t="shared" si="42"/>
      </c>
      <c r="B519" s="44">
        <f t="shared" si="43"/>
      </c>
      <c r="C519" s="45">
        <f t="shared" si="44"/>
      </c>
      <c r="D519" s="26"/>
      <c r="E519" s="26"/>
      <c r="F519" s="45">
        <f t="shared" si="45"/>
      </c>
      <c r="G519" s="45">
        <f t="shared" si="46"/>
      </c>
      <c r="H519" s="45">
        <f t="shared" si="47"/>
      </c>
    </row>
    <row r="520" spans="1:8" ht="12">
      <c r="A520" s="43">
        <f t="shared" si="42"/>
      </c>
      <c r="B520" s="44">
        <f t="shared" si="43"/>
      </c>
      <c r="C520" s="45">
        <f t="shared" si="44"/>
      </c>
      <c r="D520" s="26"/>
      <c r="E520" s="26"/>
      <c r="F520" s="45">
        <f t="shared" si="45"/>
      </c>
      <c r="G520" s="45">
        <f t="shared" si="46"/>
      </c>
      <c r="H520" s="45">
        <f t="shared" si="47"/>
      </c>
    </row>
    <row r="521" spans="1:8" ht="12">
      <c r="A521" s="43">
        <f t="shared" si="42"/>
      </c>
      <c r="B521" s="44">
        <f t="shared" si="43"/>
      </c>
      <c r="C521" s="45">
        <f t="shared" si="44"/>
      </c>
      <c r="D521" s="26"/>
      <c r="E521" s="26"/>
      <c r="F521" s="45">
        <f t="shared" si="45"/>
      </c>
      <c r="G521" s="45">
        <f t="shared" si="46"/>
      </c>
      <c r="H521" s="45">
        <f t="shared" si="47"/>
      </c>
    </row>
    <row r="522" spans="1:8" ht="12">
      <c r="A522" s="43">
        <f t="shared" si="42"/>
      </c>
      <c r="B522" s="44">
        <f t="shared" si="43"/>
      </c>
      <c r="C522" s="45">
        <f t="shared" si="44"/>
      </c>
      <c r="D522" s="26"/>
      <c r="E522" s="26"/>
      <c r="F522" s="45">
        <f t="shared" si="45"/>
      </c>
      <c r="G522" s="45">
        <f t="shared" si="46"/>
      </c>
      <c r="H522" s="45">
        <f t="shared" si="47"/>
      </c>
    </row>
    <row r="523" spans="1:8" ht="12">
      <c r="A523" s="43">
        <f t="shared" si="42"/>
      </c>
      <c r="B523" s="44">
        <f t="shared" si="43"/>
      </c>
      <c r="C523" s="45">
        <f t="shared" si="44"/>
      </c>
      <c r="D523" s="26"/>
      <c r="E523" s="26"/>
      <c r="F523" s="45">
        <f t="shared" si="45"/>
      </c>
      <c r="G523" s="45">
        <f t="shared" si="46"/>
      </c>
      <c r="H523" s="45">
        <f t="shared" si="47"/>
      </c>
    </row>
    <row r="524" spans="1:8" ht="12">
      <c r="A524" s="43">
        <f t="shared" si="42"/>
      </c>
      <c r="B524" s="44">
        <f t="shared" si="43"/>
      </c>
      <c r="C524" s="45">
        <f t="shared" si="44"/>
      </c>
      <c r="D524" s="26"/>
      <c r="E524" s="26"/>
      <c r="F524" s="45">
        <f t="shared" si="45"/>
      </c>
      <c r="G524" s="45">
        <f t="shared" si="46"/>
      </c>
      <c r="H524" s="45">
        <f t="shared" si="47"/>
      </c>
    </row>
    <row r="525" spans="1:8" ht="12">
      <c r="A525" s="43">
        <f t="shared" si="42"/>
      </c>
      <c r="B525" s="44">
        <f t="shared" si="43"/>
      </c>
      <c r="C525" s="45">
        <f t="shared" si="44"/>
      </c>
      <c r="D525" s="26"/>
      <c r="E525" s="26"/>
      <c r="F525" s="45">
        <f t="shared" si="45"/>
      </c>
      <c r="G525" s="45">
        <f t="shared" si="46"/>
      </c>
      <c r="H525" s="45">
        <f t="shared" si="47"/>
      </c>
    </row>
    <row r="526" spans="1:8" ht="12">
      <c r="A526" s="43">
        <f t="shared" si="42"/>
      </c>
      <c r="B526" s="44">
        <f t="shared" si="43"/>
      </c>
      <c r="C526" s="45">
        <f t="shared" si="44"/>
      </c>
      <c r="D526" s="26"/>
      <c r="E526" s="26"/>
      <c r="F526" s="45">
        <f t="shared" si="45"/>
      </c>
      <c r="G526" s="45">
        <f t="shared" si="46"/>
      </c>
      <c r="H526" s="45">
        <f t="shared" si="47"/>
      </c>
    </row>
    <row r="527" spans="1:8" ht="12">
      <c r="A527" s="43">
        <f t="shared" si="42"/>
      </c>
      <c r="B527" s="44">
        <f t="shared" si="43"/>
      </c>
      <c r="C527" s="45">
        <f t="shared" si="44"/>
      </c>
      <c r="D527" s="26"/>
      <c r="E527" s="26"/>
      <c r="F527" s="45">
        <f t="shared" si="45"/>
      </c>
      <c r="G527" s="45">
        <f t="shared" si="46"/>
      </c>
      <c r="H527" s="45">
        <f t="shared" si="47"/>
      </c>
    </row>
    <row r="528" spans="1:8" ht="12">
      <c r="A528" s="43">
        <f t="shared" si="42"/>
      </c>
      <c r="B528" s="44">
        <f t="shared" si="43"/>
      </c>
      <c r="C528" s="45">
        <f t="shared" si="44"/>
      </c>
      <c r="D528" s="26"/>
      <c r="E528" s="26"/>
      <c r="F528" s="45">
        <f t="shared" si="45"/>
      </c>
      <c r="G528" s="45">
        <f t="shared" si="46"/>
      </c>
      <c r="H528" s="45">
        <f t="shared" si="47"/>
      </c>
    </row>
    <row r="529" spans="1:8" ht="12">
      <c r="A529" s="43">
        <f t="shared" si="42"/>
      </c>
      <c r="B529" s="44">
        <f t="shared" si="43"/>
      </c>
      <c r="C529" s="45">
        <f t="shared" si="44"/>
      </c>
      <c r="D529" s="26"/>
      <c r="E529" s="26"/>
      <c r="F529" s="45">
        <f t="shared" si="45"/>
      </c>
      <c r="G529" s="45">
        <f t="shared" si="46"/>
      </c>
      <c r="H529" s="45">
        <f t="shared" si="47"/>
      </c>
    </row>
    <row r="530" spans="1:8" ht="12">
      <c r="A530" s="43">
        <f t="shared" si="42"/>
      </c>
      <c r="B530" s="44">
        <f t="shared" si="43"/>
      </c>
      <c r="C530" s="45">
        <f t="shared" si="44"/>
      </c>
      <c r="D530" s="26"/>
      <c r="E530" s="26"/>
      <c r="F530" s="45">
        <f t="shared" si="45"/>
      </c>
      <c r="G530" s="45">
        <f t="shared" si="46"/>
      </c>
      <c r="H530" s="45">
        <f t="shared" si="47"/>
      </c>
    </row>
    <row r="531" spans="1:8" ht="12">
      <c r="A531" s="43">
        <f t="shared" si="42"/>
      </c>
      <c r="B531" s="44">
        <f t="shared" si="43"/>
      </c>
      <c r="C531" s="45">
        <f t="shared" si="44"/>
      </c>
      <c r="D531" s="26"/>
      <c r="E531" s="26"/>
      <c r="F531" s="45">
        <f t="shared" si="45"/>
      </c>
      <c r="G531" s="45">
        <f t="shared" si="46"/>
      </c>
      <c r="H531" s="45">
        <f t="shared" si="47"/>
      </c>
    </row>
    <row r="532" spans="1:8" ht="12">
      <c r="A532" s="43">
        <f aca="true" t="shared" si="48" ref="A532:A595">IF(H531="","",IF(roundOpt,IF(OR(A531&gt;=nper,ROUND(H531,2)&lt;=0),"",A531+1),IF(OR(A531&gt;=nper,H531&lt;=0),"",A531+1)))</f>
      </c>
      <c r="B532" s="44">
        <f aca="true" t="shared" si="49" ref="B532:B595">IF(A532="","",IF(periods_per_year=26,IF(A532=1,fpdate,B531+14),IF(periods_per_year=52,IF(A532=1,fpdate,B531+7),DATE(YEAR(fpdate),MONTH(fpdate)+(A532-1)*months_per_period,IF(periods_per_year=24,IF((1-MOD(A532,2))=1,DAY(fpdate)+14,DAY(fpdate)),DAY(fpdate))))))</f>
      </c>
      <c r="C532" s="45">
        <f aca="true" t="shared" si="50" ref="C532:C595">IF(A532="","",IF(A532&lt;=$D$12*periods_per_year,F532,IF(roundOpt,IF(OR(A532=nper,payment&gt;ROUND((1+rate)*H531,2)),ROUND((1+rate)*H531,2),payment),IF(OR(A532=nper,payment&gt;(1+rate)*H531),(1+rate)*H531,payment))))</f>
      </c>
      <c r="D532" s="26"/>
      <c r="E532" s="26"/>
      <c r="F532" s="45">
        <f aca="true" t="shared" si="51" ref="F532:F595">IF(A532="","",IF(AND(A532=1,pmtType=1),0,IF(roundOpt,ROUND(rate*H531,2),rate*H531)))</f>
      </c>
      <c r="G532" s="45">
        <f t="shared" si="46"/>
      </c>
      <c r="H532" s="45">
        <f t="shared" si="47"/>
      </c>
    </row>
    <row r="533" spans="1:8" ht="12">
      <c r="A533" s="43">
        <f t="shared" si="48"/>
      </c>
      <c r="B533" s="44">
        <f t="shared" si="49"/>
      </c>
      <c r="C533" s="45">
        <f t="shared" si="50"/>
      </c>
      <c r="D533" s="26"/>
      <c r="E533" s="26"/>
      <c r="F533" s="45">
        <f t="shared" si="51"/>
      </c>
      <c r="G533" s="45">
        <f aca="true" t="shared" si="52" ref="G533:G596">IF(A533="","",C533-F533+D533)</f>
      </c>
      <c r="H533" s="45">
        <f aca="true" t="shared" si="53" ref="H533:H596">IF(A533="","",H532-G533)</f>
      </c>
    </row>
    <row r="534" spans="1:8" ht="12">
      <c r="A534" s="43">
        <f t="shared" si="48"/>
      </c>
      <c r="B534" s="44">
        <f t="shared" si="49"/>
      </c>
      <c r="C534" s="45">
        <f t="shared" si="50"/>
      </c>
      <c r="D534" s="26"/>
      <c r="E534" s="26"/>
      <c r="F534" s="45">
        <f t="shared" si="51"/>
      </c>
      <c r="G534" s="45">
        <f t="shared" si="52"/>
      </c>
      <c r="H534" s="45">
        <f t="shared" si="53"/>
      </c>
    </row>
    <row r="535" spans="1:8" ht="12">
      <c r="A535" s="43">
        <f t="shared" si="48"/>
      </c>
      <c r="B535" s="44">
        <f t="shared" si="49"/>
      </c>
      <c r="C535" s="45">
        <f t="shared" si="50"/>
      </c>
      <c r="D535" s="26"/>
      <c r="E535" s="26"/>
      <c r="F535" s="45">
        <f t="shared" si="51"/>
      </c>
      <c r="G535" s="45">
        <f t="shared" si="52"/>
      </c>
      <c r="H535" s="45">
        <f t="shared" si="53"/>
      </c>
    </row>
    <row r="536" spans="1:8" ht="12">
      <c r="A536" s="43">
        <f t="shared" si="48"/>
      </c>
      <c r="B536" s="44">
        <f t="shared" si="49"/>
      </c>
      <c r="C536" s="45">
        <f t="shared" si="50"/>
      </c>
      <c r="D536" s="26"/>
      <c r="E536" s="26"/>
      <c r="F536" s="45">
        <f t="shared" si="51"/>
      </c>
      <c r="G536" s="45">
        <f t="shared" si="52"/>
      </c>
      <c r="H536" s="45">
        <f t="shared" si="53"/>
      </c>
    </row>
    <row r="537" spans="1:8" ht="12">
      <c r="A537" s="43">
        <f t="shared" si="48"/>
      </c>
      <c r="B537" s="44">
        <f t="shared" si="49"/>
      </c>
      <c r="C537" s="45">
        <f t="shared" si="50"/>
      </c>
      <c r="D537" s="26"/>
      <c r="E537" s="26"/>
      <c r="F537" s="45">
        <f t="shared" si="51"/>
      </c>
      <c r="G537" s="45">
        <f t="shared" si="52"/>
      </c>
      <c r="H537" s="45">
        <f t="shared" si="53"/>
      </c>
    </row>
    <row r="538" spans="1:8" ht="12">
      <c r="A538" s="43">
        <f t="shared" si="48"/>
      </c>
      <c r="B538" s="44">
        <f t="shared" si="49"/>
      </c>
      <c r="C538" s="45">
        <f t="shared" si="50"/>
      </c>
      <c r="D538" s="26"/>
      <c r="E538" s="26"/>
      <c r="F538" s="45">
        <f t="shared" si="51"/>
      </c>
      <c r="G538" s="45">
        <f t="shared" si="52"/>
      </c>
      <c r="H538" s="45">
        <f t="shared" si="53"/>
      </c>
    </row>
    <row r="539" spans="1:8" ht="12">
      <c r="A539" s="43">
        <f t="shared" si="48"/>
      </c>
      <c r="B539" s="44">
        <f t="shared" si="49"/>
      </c>
      <c r="C539" s="45">
        <f t="shared" si="50"/>
      </c>
      <c r="D539" s="26"/>
      <c r="E539" s="26"/>
      <c r="F539" s="45">
        <f t="shared" si="51"/>
      </c>
      <c r="G539" s="45">
        <f t="shared" si="52"/>
      </c>
      <c r="H539" s="45">
        <f t="shared" si="53"/>
      </c>
    </row>
    <row r="540" spans="1:8" ht="12">
      <c r="A540" s="43">
        <f t="shared" si="48"/>
      </c>
      <c r="B540" s="44">
        <f t="shared" si="49"/>
      </c>
      <c r="C540" s="45">
        <f t="shared" si="50"/>
      </c>
      <c r="D540" s="26"/>
      <c r="E540" s="26"/>
      <c r="F540" s="45">
        <f t="shared" si="51"/>
      </c>
      <c r="G540" s="45">
        <f t="shared" si="52"/>
      </c>
      <c r="H540" s="45">
        <f t="shared" si="53"/>
      </c>
    </row>
    <row r="541" spans="1:8" ht="12">
      <c r="A541" s="43">
        <f t="shared" si="48"/>
      </c>
      <c r="B541" s="44">
        <f t="shared" si="49"/>
      </c>
      <c r="C541" s="45">
        <f t="shared" si="50"/>
      </c>
      <c r="D541" s="26"/>
      <c r="E541" s="26"/>
      <c r="F541" s="45">
        <f t="shared" si="51"/>
      </c>
      <c r="G541" s="45">
        <f t="shared" si="52"/>
      </c>
      <c r="H541" s="45">
        <f t="shared" si="53"/>
      </c>
    </row>
    <row r="542" spans="1:8" ht="12">
      <c r="A542" s="43">
        <f t="shared" si="48"/>
      </c>
      <c r="B542" s="44">
        <f t="shared" si="49"/>
      </c>
      <c r="C542" s="45">
        <f t="shared" si="50"/>
      </c>
      <c r="D542" s="26"/>
      <c r="E542" s="26"/>
      <c r="F542" s="45">
        <f t="shared" si="51"/>
      </c>
      <c r="G542" s="45">
        <f t="shared" si="52"/>
      </c>
      <c r="H542" s="45">
        <f t="shared" si="53"/>
      </c>
    </row>
    <row r="543" spans="1:8" ht="12">
      <c r="A543" s="43">
        <f t="shared" si="48"/>
      </c>
      <c r="B543" s="44">
        <f t="shared" si="49"/>
      </c>
      <c r="C543" s="45">
        <f t="shared" si="50"/>
      </c>
      <c r="D543" s="26"/>
      <c r="E543" s="26"/>
      <c r="F543" s="45">
        <f t="shared" si="51"/>
      </c>
      <c r="G543" s="45">
        <f t="shared" si="52"/>
      </c>
      <c r="H543" s="45">
        <f t="shared" si="53"/>
      </c>
    </row>
    <row r="544" spans="1:8" ht="12">
      <c r="A544" s="43">
        <f t="shared" si="48"/>
      </c>
      <c r="B544" s="44">
        <f t="shared" si="49"/>
      </c>
      <c r="C544" s="45">
        <f t="shared" si="50"/>
      </c>
      <c r="D544" s="26"/>
      <c r="E544" s="26"/>
      <c r="F544" s="45">
        <f t="shared" si="51"/>
      </c>
      <c r="G544" s="45">
        <f t="shared" si="52"/>
      </c>
      <c r="H544" s="45">
        <f t="shared" si="53"/>
      </c>
    </row>
    <row r="545" spans="1:8" ht="12">
      <c r="A545" s="43">
        <f t="shared" si="48"/>
      </c>
      <c r="B545" s="44">
        <f t="shared" si="49"/>
      </c>
      <c r="C545" s="45">
        <f t="shared" si="50"/>
      </c>
      <c r="D545" s="26"/>
      <c r="E545" s="26"/>
      <c r="F545" s="45">
        <f t="shared" si="51"/>
      </c>
      <c r="G545" s="45">
        <f t="shared" si="52"/>
      </c>
      <c r="H545" s="45">
        <f t="shared" si="53"/>
      </c>
    </row>
    <row r="546" spans="1:8" ht="12">
      <c r="A546" s="43">
        <f t="shared" si="48"/>
      </c>
      <c r="B546" s="44">
        <f t="shared" si="49"/>
      </c>
      <c r="C546" s="45">
        <f t="shared" si="50"/>
      </c>
      <c r="D546" s="26"/>
      <c r="E546" s="26"/>
      <c r="F546" s="45">
        <f t="shared" si="51"/>
      </c>
      <c r="G546" s="45">
        <f t="shared" si="52"/>
      </c>
      <c r="H546" s="45">
        <f t="shared" si="53"/>
      </c>
    </row>
    <row r="547" spans="1:8" ht="12">
      <c r="A547" s="43">
        <f t="shared" si="48"/>
      </c>
      <c r="B547" s="44">
        <f t="shared" si="49"/>
      </c>
      <c r="C547" s="45">
        <f t="shared" si="50"/>
      </c>
      <c r="D547" s="26"/>
      <c r="E547" s="26"/>
      <c r="F547" s="45">
        <f t="shared" si="51"/>
      </c>
      <c r="G547" s="45">
        <f t="shared" si="52"/>
      </c>
      <c r="H547" s="45">
        <f t="shared" si="53"/>
      </c>
    </row>
    <row r="548" spans="1:8" ht="12">
      <c r="A548" s="43">
        <f t="shared" si="48"/>
      </c>
      <c r="B548" s="44">
        <f t="shared" si="49"/>
      </c>
      <c r="C548" s="45">
        <f t="shared" si="50"/>
      </c>
      <c r="D548" s="26"/>
      <c r="E548" s="26"/>
      <c r="F548" s="45">
        <f t="shared" si="51"/>
      </c>
      <c r="G548" s="45">
        <f t="shared" si="52"/>
      </c>
      <c r="H548" s="45">
        <f t="shared" si="53"/>
      </c>
    </row>
    <row r="549" spans="1:8" ht="12">
      <c r="A549" s="43">
        <f t="shared" si="48"/>
      </c>
      <c r="B549" s="44">
        <f t="shared" si="49"/>
      </c>
      <c r="C549" s="45">
        <f t="shared" si="50"/>
      </c>
      <c r="D549" s="26"/>
      <c r="E549" s="26"/>
      <c r="F549" s="45">
        <f t="shared" si="51"/>
      </c>
      <c r="G549" s="45">
        <f t="shared" si="52"/>
      </c>
      <c r="H549" s="45">
        <f t="shared" si="53"/>
      </c>
    </row>
    <row r="550" spans="1:8" ht="12">
      <c r="A550" s="43">
        <f t="shared" si="48"/>
      </c>
      <c r="B550" s="44">
        <f t="shared" si="49"/>
      </c>
      <c r="C550" s="45">
        <f t="shared" si="50"/>
      </c>
      <c r="D550" s="26"/>
      <c r="E550" s="26"/>
      <c r="F550" s="45">
        <f t="shared" si="51"/>
      </c>
      <c r="G550" s="45">
        <f t="shared" si="52"/>
      </c>
      <c r="H550" s="45">
        <f t="shared" si="53"/>
      </c>
    </row>
    <row r="551" spans="1:8" ht="12">
      <c r="A551" s="43">
        <f t="shared" si="48"/>
      </c>
      <c r="B551" s="44">
        <f t="shared" si="49"/>
      </c>
      <c r="C551" s="45">
        <f t="shared" si="50"/>
      </c>
      <c r="D551" s="26"/>
      <c r="E551" s="26"/>
      <c r="F551" s="45">
        <f t="shared" si="51"/>
      </c>
      <c r="G551" s="45">
        <f t="shared" si="52"/>
      </c>
      <c r="H551" s="45">
        <f t="shared" si="53"/>
      </c>
    </row>
    <row r="552" spans="1:8" ht="12">
      <c r="A552" s="43">
        <f t="shared" si="48"/>
      </c>
      <c r="B552" s="44">
        <f t="shared" si="49"/>
      </c>
      <c r="C552" s="45">
        <f t="shared" si="50"/>
      </c>
      <c r="D552" s="26"/>
      <c r="E552" s="26"/>
      <c r="F552" s="45">
        <f t="shared" si="51"/>
      </c>
      <c r="G552" s="45">
        <f t="shared" si="52"/>
      </c>
      <c r="H552" s="45">
        <f t="shared" si="53"/>
      </c>
    </row>
    <row r="553" spans="1:8" ht="12">
      <c r="A553" s="43">
        <f t="shared" si="48"/>
      </c>
      <c r="B553" s="44">
        <f t="shared" si="49"/>
      </c>
      <c r="C553" s="45">
        <f t="shared" si="50"/>
      </c>
      <c r="D553" s="26"/>
      <c r="E553" s="26"/>
      <c r="F553" s="45">
        <f t="shared" si="51"/>
      </c>
      <c r="G553" s="45">
        <f t="shared" si="52"/>
      </c>
      <c r="H553" s="45">
        <f t="shared" si="53"/>
      </c>
    </row>
    <row r="554" spans="1:8" ht="12">
      <c r="A554" s="43">
        <f t="shared" si="48"/>
      </c>
      <c r="B554" s="44">
        <f t="shared" si="49"/>
      </c>
      <c r="C554" s="45">
        <f t="shared" si="50"/>
      </c>
      <c r="D554" s="26"/>
      <c r="E554" s="26"/>
      <c r="F554" s="45">
        <f t="shared" si="51"/>
      </c>
      <c r="G554" s="45">
        <f t="shared" si="52"/>
      </c>
      <c r="H554" s="45">
        <f t="shared" si="53"/>
      </c>
    </row>
    <row r="555" spans="1:8" ht="12">
      <c r="A555" s="43">
        <f t="shared" si="48"/>
      </c>
      <c r="B555" s="44">
        <f t="shared" si="49"/>
      </c>
      <c r="C555" s="45">
        <f t="shared" si="50"/>
      </c>
      <c r="D555" s="26"/>
      <c r="E555" s="26"/>
      <c r="F555" s="45">
        <f t="shared" si="51"/>
      </c>
      <c r="G555" s="45">
        <f t="shared" si="52"/>
      </c>
      <c r="H555" s="45">
        <f t="shared" si="53"/>
      </c>
    </row>
    <row r="556" spans="1:8" ht="12">
      <c r="A556" s="43">
        <f t="shared" si="48"/>
      </c>
      <c r="B556" s="44">
        <f t="shared" si="49"/>
      </c>
      <c r="C556" s="45">
        <f t="shared" si="50"/>
      </c>
      <c r="D556" s="26"/>
      <c r="E556" s="26"/>
      <c r="F556" s="45">
        <f t="shared" si="51"/>
      </c>
      <c r="G556" s="45">
        <f t="shared" si="52"/>
      </c>
      <c r="H556" s="45">
        <f t="shared" si="53"/>
      </c>
    </row>
    <row r="557" spans="1:8" ht="12">
      <c r="A557" s="43">
        <f t="shared" si="48"/>
      </c>
      <c r="B557" s="44">
        <f t="shared" si="49"/>
      </c>
      <c r="C557" s="45">
        <f t="shared" si="50"/>
      </c>
      <c r="D557" s="26"/>
      <c r="E557" s="26"/>
      <c r="F557" s="45">
        <f t="shared" si="51"/>
      </c>
      <c r="G557" s="45">
        <f t="shared" si="52"/>
      </c>
      <c r="H557" s="45">
        <f t="shared" si="53"/>
      </c>
    </row>
    <row r="558" spans="1:8" ht="12">
      <c r="A558" s="43">
        <f t="shared" si="48"/>
      </c>
      <c r="B558" s="44">
        <f t="shared" si="49"/>
      </c>
      <c r="C558" s="45">
        <f t="shared" si="50"/>
      </c>
      <c r="D558" s="26"/>
      <c r="E558" s="26"/>
      <c r="F558" s="45">
        <f t="shared" si="51"/>
      </c>
      <c r="G558" s="45">
        <f t="shared" si="52"/>
      </c>
      <c r="H558" s="45">
        <f t="shared" si="53"/>
      </c>
    </row>
    <row r="559" spans="1:8" ht="12">
      <c r="A559" s="43">
        <f t="shared" si="48"/>
      </c>
      <c r="B559" s="44">
        <f t="shared" si="49"/>
      </c>
      <c r="C559" s="45">
        <f t="shared" si="50"/>
      </c>
      <c r="D559" s="26"/>
      <c r="E559" s="26"/>
      <c r="F559" s="45">
        <f t="shared" si="51"/>
      </c>
      <c r="G559" s="45">
        <f t="shared" si="52"/>
      </c>
      <c r="H559" s="45">
        <f t="shared" si="53"/>
      </c>
    </row>
    <row r="560" spans="1:8" ht="12">
      <c r="A560" s="43">
        <f t="shared" si="48"/>
      </c>
      <c r="B560" s="44">
        <f t="shared" si="49"/>
      </c>
      <c r="C560" s="45">
        <f t="shared" si="50"/>
      </c>
      <c r="D560" s="26"/>
      <c r="E560" s="26"/>
      <c r="F560" s="45">
        <f t="shared" si="51"/>
      </c>
      <c r="G560" s="45">
        <f t="shared" si="52"/>
      </c>
      <c r="H560" s="45">
        <f t="shared" si="53"/>
      </c>
    </row>
    <row r="561" spans="1:8" ht="12">
      <c r="A561" s="43">
        <f t="shared" si="48"/>
      </c>
      <c r="B561" s="44">
        <f t="shared" si="49"/>
      </c>
      <c r="C561" s="45">
        <f t="shared" si="50"/>
      </c>
      <c r="D561" s="26"/>
      <c r="E561" s="26"/>
      <c r="F561" s="45">
        <f t="shared" si="51"/>
      </c>
      <c r="G561" s="45">
        <f t="shared" si="52"/>
      </c>
      <c r="H561" s="45">
        <f t="shared" si="53"/>
      </c>
    </row>
    <row r="562" spans="1:8" ht="12">
      <c r="A562" s="43">
        <f t="shared" si="48"/>
      </c>
      <c r="B562" s="44">
        <f t="shared" si="49"/>
      </c>
      <c r="C562" s="45">
        <f t="shared" si="50"/>
      </c>
      <c r="D562" s="26"/>
      <c r="E562" s="26"/>
      <c r="F562" s="45">
        <f t="shared" si="51"/>
      </c>
      <c r="G562" s="45">
        <f t="shared" si="52"/>
      </c>
      <c r="H562" s="45">
        <f t="shared" si="53"/>
      </c>
    </row>
    <row r="563" spans="1:8" ht="12">
      <c r="A563" s="43">
        <f t="shared" si="48"/>
      </c>
      <c r="B563" s="44">
        <f t="shared" si="49"/>
      </c>
      <c r="C563" s="45">
        <f t="shared" si="50"/>
      </c>
      <c r="D563" s="26"/>
      <c r="E563" s="26"/>
      <c r="F563" s="45">
        <f t="shared" si="51"/>
      </c>
      <c r="G563" s="45">
        <f t="shared" si="52"/>
      </c>
      <c r="H563" s="45">
        <f t="shared" si="53"/>
      </c>
    </row>
    <row r="564" spans="1:8" ht="12">
      <c r="A564" s="43">
        <f t="shared" si="48"/>
      </c>
      <c r="B564" s="44">
        <f t="shared" si="49"/>
      </c>
      <c r="C564" s="45">
        <f t="shared" si="50"/>
      </c>
      <c r="D564" s="26"/>
      <c r="E564" s="26"/>
      <c r="F564" s="45">
        <f t="shared" si="51"/>
      </c>
      <c r="G564" s="45">
        <f t="shared" si="52"/>
      </c>
      <c r="H564" s="45">
        <f t="shared" si="53"/>
      </c>
    </row>
    <row r="565" spans="1:8" ht="12">
      <c r="A565" s="43">
        <f t="shared" si="48"/>
      </c>
      <c r="B565" s="44">
        <f t="shared" si="49"/>
      </c>
      <c r="C565" s="45">
        <f t="shared" si="50"/>
      </c>
      <c r="D565" s="26"/>
      <c r="E565" s="26"/>
      <c r="F565" s="45">
        <f t="shared" si="51"/>
      </c>
      <c r="G565" s="45">
        <f t="shared" si="52"/>
      </c>
      <c r="H565" s="45">
        <f t="shared" si="53"/>
      </c>
    </row>
    <row r="566" spans="1:8" ht="12">
      <c r="A566" s="43">
        <f t="shared" si="48"/>
      </c>
      <c r="B566" s="44">
        <f t="shared" si="49"/>
      </c>
      <c r="C566" s="45">
        <f t="shared" si="50"/>
      </c>
      <c r="D566" s="26"/>
      <c r="E566" s="26"/>
      <c r="F566" s="45">
        <f t="shared" si="51"/>
      </c>
      <c r="G566" s="45">
        <f t="shared" si="52"/>
      </c>
      <c r="H566" s="45">
        <f t="shared" si="53"/>
      </c>
    </row>
    <row r="567" spans="1:8" ht="12">
      <c r="A567" s="43">
        <f t="shared" si="48"/>
      </c>
      <c r="B567" s="44">
        <f t="shared" si="49"/>
      </c>
      <c r="C567" s="45">
        <f t="shared" si="50"/>
      </c>
      <c r="D567" s="26"/>
      <c r="E567" s="26"/>
      <c r="F567" s="45">
        <f t="shared" si="51"/>
      </c>
      <c r="G567" s="45">
        <f t="shared" si="52"/>
      </c>
      <c r="H567" s="45">
        <f t="shared" si="53"/>
      </c>
    </row>
    <row r="568" spans="1:8" ht="12">
      <c r="A568" s="43">
        <f t="shared" si="48"/>
      </c>
      <c r="B568" s="44">
        <f t="shared" si="49"/>
      </c>
      <c r="C568" s="45">
        <f t="shared" si="50"/>
      </c>
      <c r="D568" s="26"/>
      <c r="E568" s="26"/>
      <c r="F568" s="45">
        <f t="shared" si="51"/>
      </c>
      <c r="G568" s="45">
        <f t="shared" si="52"/>
      </c>
      <c r="H568" s="45">
        <f t="shared" si="53"/>
      </c>
    </row>
    <row r="569" spans="1:8" ht="12">
      <c r="A569" s="43">
        <f t="shared" si="48"/>
      </c>
      <c r="B569" s="44">
        <f t="shared" si="49"/>
      </c>
      <c r="C569" s="45">
        <f t="shared" si="50"/>
      </c>
      <c r="D569" s="26"/>
      <c r="E569" s="26"/>
      <c r="F569" s="45">
        <f t="shared" si="51"/>
      </c>
      <c r="G569" s="45">
        <f t="shared" si="52"/>
      </c>
      <c r="H569" s="45">
        <f t="shared" si="53"/>
      </c>
    </row>
    <row r="570" spans="1:8" ht="12">
      <c r="A570" s="43">
        <f t="shared" si="48"/>
      </c>
      <c r="B570" s="44">
        <f t="shared" si="49"/>
      </c>
      <c r="C570" s="45">
        <f t="shared" si="50"/>
      </c>
      <c r="D570" s="26"/>
      <c r="E570" s="26"/>
      <c r="F570" s="45">
        <f t="shared" si="51"/>
      </c>
      <c r="G570" s="45">
        <f t="shared" si="52"/>
      </c>
      <c r="H570" s="45">
        <f t="shared" si="53"/>
      </c>
    </row>
    <row r="571" spans="1:8" ht="12">
      <c r="A571" s="43">
        <f t="shared" si="48"/>
      </c>
      <c r="B571" s="44">
        <f t="shared" si="49"/>
      </c>
      <c r="C571" s="45">
        <f t="shared" si="50"/>
      </c>
      <c r="D571" s="26"/>
      <c r="E571" s="26"/>
      <c r="F571" s="45">
        <f t="shared" si="51"/>
      </c>
      <c r="G571" s="45">
        <f t="shared" si="52"/>
      </c>
      <c r="H571" s="45">
        <f t="shared" si="53"/>
      </c>
    </row>
    <row r="572" spans="1:8" ht="12">
      <c r="A572" s="43">
        <f t="shared" si="48"/>
      </c>
      <c r="B572" s="44">
        <f t="shared" si="49"/>
      </c>
      <c r="C572" s="45">
        <f t="shared" si="50"/>
      </c>
      <c r="D572" s="26"/>
      <c r="E572" s="26"/>
      <c r="F572" s="45">
        <f t="shared" si="51"/>
      </c>
      <c r="G572" s="45">
        <f t="shared" si="52"/>
      </c>
      <c r="H572" s="45">
        <f t="shared" si="53"/>
      </c>
    </row>
    <row r="573" spans="1:8" ht="12">
      <c r="A573" s="43">
        <f t="shared" si="48"/>
      </c>
      <c r="B573" s="44">
        <f t="shared" si="49"/>
      </c>
      <c r="C573" s="45">
        <f t="shared" si="50"/>
      </c>
      <c r="D573" s="26"/>
      <c r="E573" s="26"/>
      <c r="F573" s="45">
        <f t="shared" si="51"/>
      </c>
      <c r="G573" s="45">
        <f t="shared" si="52"/>
      </c>
      <c r="H573" s="45">
        <f t="shared" si="53"/>
      </c>
    </row>
    <row r="574" spans="1:8" ht="12">
      <c r="A574" s="43">
        <f t="shared" si="48"/>
      </c>
      <c r="B574" s="44">
        <f t="shared" si="49"/>
      </c>
      <c r="C574" s="45">
        <f t="shared" si="50"/>
      </c>
      <c r="D574" s="26"/>
      <c r="E574" s="26"/>
      <c r="F574" s="45">
        <f t="shared" si="51"/>
      </c>
      <c r="G574" s="45">
        <f t="shared" si="52"/>
      </c>
      <c r="H574" s="45">
        <f t="shared" si="53"/>
      </c>
    </row>
    <row r="575" spans="1:8" ht="12">
      <c r="A575" s="43">
        <f t="shared" si="48"/>
      </c>
      <c r="B575" s="44">
        <f t="shared" si="49"/>
      </c>
      <c r="C575" s="45">
        <f t="shared" si="50"/>
      </c>
      <c r="D575" s="26"/>
      <c r="E575" s="26"/>
      <c r="F575" s="45">
        <f t="shared" si="51"/>
      </c>
      <c r="G575" s="45">
        <f t="shared" si="52"/>
      </c>
      <c r="H575" s="45">
        <f t="shared" si="53"/>
      </c>
    </row>
    <row r="576" spans="1:8" ht="12">
      <c r="A576" s="43">
        <f t="shared" si="48"/>
      </c>
      <c r="B576" s="44">
        <f t="shared" si="49"/>
      </c>
      <c r="C576" s="45">
        <f t="shared" si="50"/>
      </c>
      <c r="D576" s="26"/>
      <c r="E576" s="26"/>
      <c r="F576" s="45">
        <f t="shared" si="51"/>
      </c>
      <c r="G576" s="45">
        <f t="shared" si="52"/>
      </c>
      <c r="H576" s="45">
        <f t="shared" si="53"/>
      </c>
    </row>
    <row r="577" spans="1:8" ht="12">
      <c r="A577" s="43">
        <f t="shared" si="48"/>
      </c>
      <c r="B577" s="44">
        <f t="shared" si="49"/>
      </c>
      <c r="C577" s="45">
        <f t="shared" si="50"/>
      </c>
      <c r="D577" s="26"/>
      <c r="E577" s="26"/>
      <c r="F577" s="45">
        <f t="shared" si="51"/>
      </c>
      <c r="G577" s="45">
        <f t="shared" si="52"/>
      </c>
      <c r="H577" s="45">
        <f t="shared" si="53"/>
      </c>
    </row>
    <row r="578" spans="1:8" ht="12">
      <c r="A578" s="43">
        <f t="shared" si="48"/>
      </c>
      <c r="B578" s="44">
        <f t="shared" si="49"/>
      </c>
      <c r="C578" s="45">
        <f t="shared" si="50"/>
      </c>
      <c r="D578" s="26"/>
      <c r="E578" s="26"/>
      <c r="F578" s="45">
        <f t="shared" si="51"/>
      </c>
      <c r="G578" s="45">
        <f t="shared" si="52"/>
      </c>
      <c r="H578" s="45">
        <f t="shared" si="53"/>
      </c>
    </row>
    <row r="579" spans="1:8" ht="12">
      <c r="A579" s="43">
        <f t="shared" si="48"/>
      </c>
      <c r="B579" s="44">
        <f t="shared" si="49"/>
      </c>
      <c r="C579" s="45">
        <f t="shared" si="50"/>
      </c>
      <c r="D579" s="26"/>
      <c r="E579" s="26"/>
      <c r="F579" s="45">
        <f t="shared" si="51"/>
      </c>
      <c r="G579" s="45">
        <f t="shared" si="52"/>
      </c>
      <c r="H579" s="45">
        <f t="shared" si="53"/>
      </c>
    </row>
    <row r="580" spans="1:8" ht="12">
      <c r="A580" s="43">
        <f t="shared" si="48"/>
      </c>
      <c r="B580" s="44">
        <f t="shared" si="49"/>
      </c>
      <c r="C580" s="45">
        <f t="shared" si="50"/>
      </c>
      <c r="D580" s="26"/>
      <c r="E580" s="26"/>
      <c r="F580" s="45">
        <f t="shared" si="51"/>
      </c>
      <c r="G580" s="45">
        <f t="shared" si="52"/>
      </c>
      <c r="H580" s="45">
        <f t="shared" si="53"/>
      </c>
    </row>
    <row r="581" spans="1:8" ht="12">
      <c r="A581" s="43">
        <f t="shared" si="48"/>
      </c>
      <c r="B581" s="44">
        <f t="shared" si="49"/>
      </c>
      <c r="C581" s="45">
        <f t="shared" si="50"/>
      </c>
      <c r="D581" s="26"/>
      <c r="E581" s="26"/>
      <c r="F581" s="45">
        <f t="shared" si="51"/>
      </c>
      <c r="G581" s="45">
        <f t="shared" si="52"/>
      </c>
      <c r="H581" s="45">
        <f t="shared" si="53"/>
      </c>
    </row>
    <row r="582" spans="1:8" ht="12">
      <c r="A582" s="43">
        <f t="shared" si="48"/>
      </c>
      <c r="B582" s="44">
        <f t="shared" si="49"/>
      </c>
      <c r="C582" s="45">
        <f t="shared" si="50"/>
      </c>
      <c r="D582" s="26"/>
      <c r="E582" s="26"/>
      <c r="F582" s="45">
        <f t="shared" si="51"/>
      </c>
      <c r="G582" s="45">
        <f t="shared" si="52"/>
      </c>
      <c r="H582" s="45">
        <f t="shared" si="53"/>
      </c>
    </row>
    <row r="583" spans="1:8" ht="12">
      <c r="A583" s="43">
        <f t="shared" si="48"/>
      </c>
      <c r="B583" s="44">
        <f t="shared" si="49"/>
      </c>
      <c r="C583" s="45">
        <f t="shared" si="50"/>
      </c>
      <c r="D583" s="26"/>
      <c r="E583" s="26"/>
      <c r="F583" s="45">
        <f t="shared" si="51"/>
      </c>
      <c r="G583" s="45">
        <f t="shared" si="52"/>
      </c>
      <c r="H583" s="45">
        <f t="shared" si="53"/>
      </c>
    </row>
    <row r="584" spans="1:8" ht="12">
      <c r="A584" s="43">
        <f t="shared" si="48"/>
      </c>
      <c r="B584" s="44">
        <f t="shared" si="49"/>
      </c>
      <c r="C584" s="45">
        <f t="shared" si="50"/>
      </c>
      <c r="D584" s="26"/>
      <c r="E584" s="26"/>
      <c r="F584" s="45">
        <f t="shared" si="51"/>
      </c>
      <c r="G584" s="45">
        <f t="shared" si="52"/>
      </c>
      <c r="H584" s="45">
        <f t="shared" si="53"/>
      </c>
    </row>
    <row r="585" spans="1:8" ht="12">
      <c r="A585" s="43">
        <f t="shared" si="48"/>
      </c>
      <c r="B585" s="44">
        <f t="shared" si="49"/>
      </c>
      <c r="C585" s="45">
        <f t="shared" si="50"/>
      </c>
      <c r="D585" s="26"/>
      <c r="E585" s="26"/>
      <c r="F585" s="45">
        <f t="shared" si="51"/>
      </c>
      <c r="G585" s="45">
        <f t="shared" si="52"/>
      </c>
      <c r="H585" s="45">
        <f t="shared" si="53"/>
      </c>
    </row>
    <row r="586" spans="1:8" ht="12">
      <c r="A586" s="43">
        <f t="shared" si="48"/>
      </c>
      <c r="B586" s="44">
        <f t="shared" si="49"/>
      </c>
      <c r="C586" s="45">
        <f t="shared" si="50"/>
      </c>
      <c r="D586" s="26"/>
      <c r="E586" s="26"/>
      <c r="F586" s="45">
        <f t="shared" si="51"/>
      </c>
      <c r="G586" s="45">
        <f t="shared" si="52"/>
      </c>
      <c r="H586" s="45">
        <f t="shared" si="53"/>
      </c>
    </row>
    <row r="587" spans="1:8" ht="12">
      <c r="A587" s="43">
        <f t="shared" si="48"/>
      </c>
      <c r="B587" s="44">
        <f t="shared" si="49"/>
      </c>
      <c r="C587" s="45">
        <f t="shared" si="50"/>
      </c>
      <c r="D587" s="26"/>
      <c r="E587" s="26"/>
      <c r="F587" s="45">
        <f t="shared" si="51"/>
      </c>
      <c r="G587" s="45">
        <f t="shared" si="52"/>
      </c>
      <c r="H587" s="45">
        <f t="shared" si="53"/>
      </c>
    </row>
    <row r="588" spans="1:8" ht="12">
      <c r="A588" s="43">
        <f t="shared" si="48"/>
      </c>
      <c r="B588" s="44">
        <f t="shared" si="49"/>
      </c>
      <c r="C588" s="45">
        <f t="shared" si="50"/>
      </c>
      <c r="D588" s="26"/>
      <c r="E588" s="26"/>
      <c r="F588" s="45">
        <f t="shared" si="51"/>
      </c>
      <c r="G588" s="45">
        <f t="shared" si="52"/>
      </c>
      <c r="H588" s="45">
        <f t="shared" si="53"/>
      </c>
    </row>
    <row r="589" spans="1:8" ht="12">
      <c r="A589" s="43">
        <f t="shared" si="48"/>
      </c>
      <c r="B589" s="44">
        <f t="shared" si="49"/>
      </c>
      <c r="C589" s="45">
        <f t="shared" si="50"/>
      </c>
      <c r="D589" s="26"/>
      <c r="E589" s="26"/>
      <c r="F589" s="45">
        <f t="shared" si="51"/>
      </c>
      <c r="G589" s="45">
        <f t="shared" si="52"/>
      </c>
      <c r="H589" s="45">
        <f t="shared" si="53"/>
      </c>
    </row>
    <row r="590" spans="1:8" ht="12">
      <c r="A590" s="43">
        <f t="shared" si="48"/>
      </c>
      <c r="B590" s="44">
        <f t="shared" si="49"/>
      </c>
      <c r="C590" s="45">
        <f t="shared" si="50"/>
      </c>
      <c r="D590" s="26"/>
      <c r="E590" s="26"/>
      <c r="F590" s="45">
        <f t="shared" si="51"/>
      </c>
      <c r="G590" s="45">
        <f t="shared" si="52"/>
      </c>
      <c r="H590" s="45">
        <f t="shared" si="53"/>
      </c>
    </row>
    <row r="591" spans="1:8" ht="12">
      <c r="A591" s="43">
        <f t="shared" si="48"/>
      </c>
      <c r="B591" s="44">
        <f t="shared" si="49"/>
      </c>
      <c r="C591" s="45">
        <f t="shared" si="50"/>
      </c>
      <c r="D591" s="26"/>
      <c r="E591" s="26"/>
      <c r="F591" s="45">
        <f t="shared" si="51"/>
      </c>
      <c r="G591" s="45">
        <f t="shared" si="52"/>
      </c>
      <c r="H591" s="45">
        <f t="shared" si="53"/>
      </c>
    </row>
    <row r="592" spans="1:8" ht="12">
      <c r="A592" s="43">
        <f t="shared" si="48"/>
      </c>
      <c r="B592" s="44">
        <f t="shared" si="49"/>
      </c>
      <c r="C592" s="45">
        <f t="shared" si="50"/>
      </c>
      <c r="D592" s="26"/>
      <c r="E592" s="26"/>
      <c r="F592" s="45">
        <f t="shared" si="51"/>
      </c>
      <c r="G592" s="45">
        <f t="shared" si="52"/>
      </c>
      <c r="H592" s="45">
        <f t="shared" si="53"/>
      </c>
    </row>
    <row r="593" spans="1:8" ht="12">
      <c r="A593" s="43">
        <f t="shared" si="48"/>
      </c>
      <c r="B593" s="44">
        <f t="shared" si="49"/>
      </c>
      <c r="C593" s="45">
        <f t="shared" si="50"/>
      </c>
      <c r="D593" s="26"/>
      <c r="E593" s="26"/>
      <c r="F593" s="45">
        <f t="shared" si="51"/>
      </c>
      <c r="G593" s="45">
        <f t="shared" si="52"/>
      </c>
      <c r="H593" s="45">
        <f t="shared" si="53"/>
      </c>
    </row>
    <row r="594" spans="1:8" ht="12">
      <c r="A594" s="43">
        <f t="shared" si="48"/>
      </c>
      <c r="B594" s="44">
        <f t="shared" si="49"/>
      </c>
      <c r="C594" s="45">
        <f t="shared" si="50"/>
      </c>
      <c r="D594" s="26"/>
      <c r="E594" s="26"/>
      <c r="F594" s="45">
        <f t="shared" si="51"/>
      </c>
      <c r="G594" s="45">
        <f t="shared" si="52"/>
      </c>
      <c r="H594" s="45">
        <f t="shared" si="53"/>
      </c>
    </row>
    <row r="595" spans="1:8" ht="12">
      <c r="A595" s="43">
        <f t="shared" si="48"/>
      </c>
      <c r="B595" s="44">
        <f t="shared" si="49"/>
      </c>
      <c r="C595" s="45">
        <f t="shared" si="50"/>
      </c>
      <c r="D595" s="26"/>
      <c r="E595" s="26"/>
      <c r="F595" s="45">
        <f t="shared" si="51"/>
      </c>
      <c r="G595" s="45">
        <f t="shared" si="52"/>
      </c>
      <c r="H595" s="45">
        <f t="shared" si="53"/>
      </c>
    </row>
    <row r="596" spans="1:8" ht="12">
      <c r="A596" s="43">
        <f aca="true" t="shared" si="54" ref="A596:A659">IF(H595="","",IF(roundOpt,IF(OR(A595&gt;=nper,ROUND(H595,2)&lt;=0),"",A595+1),IF(OR(A595&gt;=nper,H595&lt;=0),"",A595+1)))</f>
      </c>
      <c r="B596" s="44">
        <f aca="true" t="shared" si="55" ref="B596:B659">IF(A596="","",IF(periods_per_year=26,IF(A596=1,fpdate,B595+14),IF(periods_per_year=52,IF(A596=1,fpdate,B595+7),DATE(YEAR(fpdate),MONTH(fpdate)+(A596-1)*months_per_period,IF(periods_per_year=24,IF((1-MOD(A596,2))=1,DAY(fpdate)+14,DAY(fpdate)),DAY(fpdate))))))</f>
      </c>
      <c r="C596" s="45">
        <f aca="true" t="shared" si="56" ref="C596:C659">IF(A596="","",IF(A596&lt;=$D$12*periods_per_year,F596,IF(roundOpt,IF(OR(A596=nper,payment&gt;ROUND((1+rate)*H595,2)),ROUND((1+rate)*H595,2),payment),IF(OR(A596=nper,payment&gt;(1+rate)*H595),(1+rate)*H595,payment))))</f>
      </c>
      <c r="D596" s="26"/>
      <c r="E596" s="26"/>
      <c r="F596" s="45">
        <f aca="true" t="shared" si="57" ref="F596:F659">IF(A596="","",IF(AND(A596=1,pmtType=1),0,IF(roundOpt,ROUND(rate*H595,2),rate*H595)))</f>
      </c>
      <c r="G596" s="45">
        <f t="shared" si="52"/>
      </c>
      <c r="H596" s="45">
        <f t="shared" si="53"/>
      </c>
    </row>
    <row r="597" spans="1:8" ht="12">
      <c r="A597" s="43">
        <f t="shared" si="54"/>
      </c>
      <c r="B597" s="44">
        <f t="shared" si="55"/>
      </c>
      <c r="C597" s="45">
        <f t="shared" si="56"/>
      </c>
      <c r="D597" s="26"/>
      <c r="E597" s="26"/>
      <c r="F597" s="45">
        <f t="shared" si="57"/>
      </c>
      <c r="G597" s="45">
        <f aca="true" t="shared" si="58" ref="G597:G660">IF(A597="","",C597-F597+D597)</f>
      </c>
      <c r="H597" s="45">
        <f aca="true" t="shared" si="59" ref="H597:H660">IF(A597="","",H596-G597)</f>
      </c>
    </row>
    <row r="598" spans="1:8" ht="12">
      <c r="A598" s="43">
        <f t="shared" si="54"/>
      </c>
      <c r="B598" s="44">
        <f t="shared" si="55"/>
      </c>
      <c r="C598" s="45">
        <f t="shared" si="56"/>
      </c>
      <c r="D598" s="26"/>
      <c r="E598" s="26"/>
      <c r="F598" s="45">
        <f t="shared" si="57"/>
      </c>
      <c r="G598" s="45">
        <f t="shared" si="58"/>
      </c>
      <c r="H598" s="45">
        <f t="shared" si="59"/>
      </c>
    </row>
    <row r="599" spans="1:8" ht="12">
      <c r="A599" s="43">
        <f t="shared" si="54"/>
      </c>
      <c r="B599" s="44">
        <f t="shared" si="55"/>
      </c>
      <c r="C599" s="45">
        <f t="shared" si="56"/>
      </c>
      <c r="D599" s="26"/>
      <c r="E599" s="26"/>
      <c r="F599" s="45">
        <f t="shared" si="57"/>
      </c>
      <c r="G599" s="45">
        <f t="shared" si="58"/>
      </c>
      <c r="H599" s="45">
        <f t="shared" si="59"/>
      </c>
    </row>
    <row r="600" spans="1:8" ht="12">
      <c r="A600" s="43">
        <f t="shared" si="54"/>
      </c>
      <c r="B600" s="44">
        <f t="shared" si="55"/>
      </c>
      <c r="C600" s="45">
        <f t="shared" si="56"/>
      </c>
      <c r="D600" s="26"/>
      <c r="E600" s="26"/>
      <c r="F600" s="45">
        <f t="shared" si="57"/>
      </c>
      <c r="G600" s="45">
        <f t="shared" si="58"/>
      </c>
      <c r="H600" s="45">
        <f t="shared" si="59"/>
      </c>
    </row>
    <row r="601" spans="1:8" ht="12">
      <c r="A601" s="43">
        <f t="shared" si="54"/>
      </c>
      <c r="B601" s="44">
        <f t="shared" si="55"/>
      </c>
      <c r="C601" s="45">
        <f t="shared" si="56"/>
      </c>
      <c r="D601" s="26"/>
      <c r="E601" s="26"/>
      <c r="F601" s="45">
        <f t="shared" si="57"/>
      </c>
      <c r="G601" s="45">
        <f t="shared" si="58"/>
      </c>
      <c r="H601" s="45">
        <f t="shared" si="59"/>
      </c>
    </row>
    <row r="602" spans="1:8" ht="12">
      <c r="A602" s="43">
        <f t="shared" si="54"/>
      </c>
      <c r="B602" s="44">
        <f t="shared" si="55"/>
      </c>
      <c r="C602" s="45">
        <f t="shared" si="56"/>
      </c>
      <c r="D602" s="26"/>
      <c r="E602" s="26"/>
      <c r="F602" s="45">
        <f t="shared" si="57"/>
      </c>
      <c r="G602" s="45">
        <f t="shared" si="58"/>
      </c>
      <c r="H602" s="45">
        <f t="shared" si="59"/>
      </c>
    </row>
    <row r="603" spans="1:8" ht="12">
      <c r="A603" s="43">
        <f t="shared" si="54"/>
      </c>
      <c r="B603" s="44">
        <f t="shared" si="55"/>
      </c>
      <c r="C603" s="45">
        <f t="shared" si="56"/>
      </c>
      <c r="D603" s="26"/>
      <c r="E603" s="26"/>
      <c r="F603" s="45">
        <f t="shared" si="57"/>
      </c>
      <c r="G603" s="45">
        <f t="shared" si="58"/>
      </c>
      <c r="H603" s="45">
        <f t="shared" si="59"/>
      </c>
    </row>
    <row r="604" spans="1:8" ht="12">
      <c r="A604" s="43">
        <f t="shared" si="54"/>
      </c>
      <c r="B604" s="44">
        <f t="shared" si="55"/>
      </c>
      <c r="C604" s="45">
        <f t="shared" si="56"/>
      </c>
      <c r="D604" s="26"/>
      <c r="E604" s="26"/>
      <c r="F604" s="45">
        <f t="shared" si="57"/>
      </c>
      <c r="G604" s="45">
        <f t="shared" si="58"/>
      </c>
      <c r="H604" s="45">
        <f t="shared" si="59"/>
      </c>
    </row>
    <row r="605" spans="1:8" ht="12">
      <c r="A605" s="43">
        <f t="shared" si="54"/>
      </c>
      <c r="B605" s="44">
        <f t="shared" si="55"/>
      </c>
      <c r="C605" s="45">
        <f t="shared" si="56"/>
      </c>
      <c r="D605" s="26"/>
      <c r="E605" s="26"/>
      <c r="F605" s="45">
        <f t="shared" si="57"/>
      </c>
      <c r="G605" s="45">
        <f t="shared" si="58"/>
      </c>
      <c r="H605" s="45">
        <f t="shared" si="59"/>
      </c>
    </row>
    <row r="606" spans="1:8" ht="12">
      <c r="A606" s="43">
        <f t="shared" si="54"/>
      </c>
      <c r="B606" s="44">
        <f t="shared" si="55"/>
      </c>
      <c r="C606" s="45">
        <f t="shared" si="56"/>
      </c>
      <c r="D606" s="26"/>
      <c r="E606" s="26"/>
      <c r="F606" s="45">
        <f t="shared" si="57"/>
      </c>
      <c r="G606" s="45">
        <f t="shared" si="58"/>
      </c>
      <c r="H606" s="45">
        <f t="shared" si="59"/>
      </c>
    </row>
    <row r="607" spans="1:8" ht="12">
      <c r="A607" s="43">
        <f t="shared" si="54"/>
      </c>
      <c r="B607" s="44">
        <f t="shared" si="55"/>
      </c>
      <c r="C607" s="45">
        <f t="shared" si="56"/>
      </c>
      <c r="D607" s="26"/>
      <c r="E607" s="26"/>
      <c r="F607" s="45">
        <f t="shared" si="57"/>
      </c>
      <c r="G607" s="45">
        <f t="shared" si="58"/>
      </c>
      <c r="H607" s="45">
        <f t="shared" si="59"/>
      </c>
    </row>
    <row r="608" spans="1:8" ht="12">
      <c r="A608" s="43">
        <f t="shared" si="54"/>
      </c>
      <c r="B608" s="44">
        <f t="shared" si="55"/>
      </c>
      <c r="C608" s="45">
        <f t="shared" si="56"/>
      </c>
      <c r="D608" s="26"/>
      <c r="E608" s="26"/>
      <c r="F608" s="45">
        <f t="shared" si="57"/>
      </c>
      <c r="G608" s="45">
        <f t="shared" si="58"/>
      </c>
      <c r="H608" s="45">
        <f t="shared" si="59"/>
      </c>
    </row>
    <row r="609" spans="1:8" ht="12">
      <c r="A609" s="43">
        <f t="shared" si="54"/>
      </c>
      <c r="B609" s="44">
        <f t="shared" si="55"/>
      </c>
      <c r="C609" s="45">
        <f t="shared" si="56"/>
      </c>
      <c r="D609" s="26"/>
      <c r="E609" s="26"/>
      <c r="F609" s="45">
        <f t="shared" si="57"/>
      </c>
      <c r="G609" s="45">
        <f t="shared" si="58"/>
      </c>
      <c r="H609" s="45">
        <f t="shared" si="59"/>
      </c>
    </row>
    <row r="610" spans="1:8" ht="12">
      <c r="A610" s="43">
        <f t="shared" si="54"/>
      </c>
      <c r="B610" s="44">
        <f t="shared" si="55"/>
      </c>
      <c r="C610" s="45">
        <f t="shared" si="56"/>
      </c>
      <c r="D610" s="26"/>
      <c r="E610" s="26"/>
      <c r="F610" s="45">
        <f t="shared" si="57"/>
      </c>
      <c r="G610" s="45">
        <f t="shared" si="58"/>
      </c>
      <c r="H610" s="45">
        <f t="shared" si="59"/>
      </c>
    </row>
    <row r="611" spans="1:8" ht="12">
      <c r="A611" s="43">
        <f t="shared" si="54"/>
      </c>
      <c r="B611" s="44">
        <f t="shared" si="55"/>
      </c>
      <c r="C611" s="45">
        <f t="shared" si="56"/>
      </c>
      <c r="D611" s="26"/>
      <c r="E611" s="26"/>
      <c r="F611" s="45">
        <f t="shared" si="57"/>
      </c>
      <c r="G611" s="45">
        <f t="shared" si="58"/>
      </c>
      <c r="H611" s="45">
        <f t="shared" si="59"/>
      </c>
    </row>
    <row r="612" spans="1:8" ht="12">
      <c r="A612" s="43">
        <f t="shared" si="54"/>
      </c>
      <c r="B612" s="44">
        <f t="shared" si="55"/>
      </c>
      <c r="C612" s="45">
        <f t="shared" si="56"/>
      </c>
      <c r="D612" s="26"/>
      <c r="E612" s="26"/>
      <c r="F612" s="45">
        <f t="shared" si="57"/>
      </c>
      <c r="G612" s="45">
        <f t="shared" si="58"/>
      </c>
      <c r="H612" s="45">
        <f t="shared" si="59"/>
      </c>
    </row>
    <row r="613" spans="1:8" ht="12">
      <c r="A613" s="43">
        <f t="shared" si="54"/>
      </c>
      <c r="B613" s="44">
        <f t="shared" si="55"/>
      </c>
      <c r="C613" s="45">
        <f t="shared" si="56"/>
      </c>
      <c r="D613" s="26"/>
      <c r="E613" s="26"/>
      <c r="F613" s="45">
        <f t="shared" si="57"/>
      </c>
      <c r="G613" s="45">
        <f t="shared" si="58"/>
      </c>
      <c r="H613" s="45">
        <f t="shared" si="59"/>
      </c>
    </row>
    <row r="614" spans="1:8" ht="12">
      <c r="A614" s="43">
        <f t="shared" si="54"/>
      </c>
      <c r="B614" s="44">
        <f t="shared" si="55"/>
      </c>
      <c r="C614" s="45">
        <f t="shared" si="56"/>
      </c>
      <c r="D614" s="26"/>
      <c r="E614" s="26"/>
      <c r="F614" s="45">
        <f t="shared" si="57"/>
      </c>
      <c r="G614" s="45">
        <f t="shared" si="58"/>
      </c>
      <c r="H614" s="45">
        <f t="shared" si="59"/>
      </c>
    </row>
    <row r="615" spans="1:8" ht="12">
      <c r="A615" s="43">
        <f t="shared" si="54"/>
      </c>
      <c r="B615" s="44">
        <f t="shared" si="55"/>
      </c>
      <c r="C615" s="45">
        <f t="shared" si="56"/>
      </c>
      <c r="D615" s="26"/>
      <c r="E615" s="26"/>
      <c r="F615" s="45">
        <f t="shared" si="57"/>
      </c>
      <c r="G615" s="45">
        <f t="shared" si="58"/>
      </c>
      <c r="H615" s="45">
        <f t="shared" si="59"/>
      </c>
    </row>
    <row r="616" spans="1:8" ht="12">
      <c r="A616" s="43">
        <f t="shared" si="54"/>
      </c>
      <c r="B616" s="44">
        <f t="shared" si="55"/>
      </c>
      <c r="C616" s="45">
        <f t="shared" si="56"/>
      </c>
      <c r="D616" s="26"/>
      <c r="E616" s="26"/>
      <c r="F616" s="45">
        <f t="shared" si="57"/>
      </c>
      <c r="G616" s="45">
        <f t="shared" si="58"/>
      </c>
      <c r="H616" s="45">
        <f t="shared" si="59"/>
      </c>
    </row>
    <row r="617" spans="1:8" ht="12">
      <c r="A617" s="43">
        <f t="shared" si="54"/>
      </c>
      <c r="B617" s="44">
        <f t="shared" si="55"/>
      </c>
      <c r="C617" s="45">
        <f t="shared" si="56"/>
      </c>
      <c r="D617" s="26"/>
      <c r="E617" s="26"/>
      <c r="F617" s="45">
        <f t="shared" si="57"/>
      </c>
      <c r="G617" s="45">
        <f t="shared" si="58"/>
      </c>
      <c r="H617" s="45">
        <f t="shared" si="59"/>
      </c>
    </row>
    <row r="618" spans="1:8" ht="12">
      <c r="A618" s="43">
        <f t="shared" si="54"/>
      </c>
      <c r="B618" s="44">
        <f t="shared" si="55"/>
      </c>
      <c r="C618" s="45">
        <f t="shared" si="56"/>
      </c>
      <c r="D618" s="26"/>
      <c r="E618" s="26"/>
      <c r="F618" s="45">
        <f t="shared" si="57"/>
      </c>
      <c r="G618" s="45">
        <f t="shared" si="58"/>
      </c>
      <c r="H618" s="45">
        <f t="shared" si="59"/>
      </c>
    </row>
    <row r="619" spans="1:8" ht="12">
      <c r="A619" s="43">
        <f t="shared" si="54"/>
      </c>
      <c r="B619" s="44">
        <f t="shared" si="55"/>
      </c>
      <c r="C619" s="45">
        <f t="shared" si="56"/>
      </c>
      <c r="D619" s="26"/>
      <c r="E619" s="26"/>
      <c r="F619" s="45">
        <f t="shared" si="57"/>
      </c>
      <c r="G619" s="45">
        <f t="shared" si="58"/>
      </c>
      <c r="H619" s="45">
        <f t="shared" si="59"/>
      </c>
    </row>
    <row r="620" spans="1:8" ht="12">
      <c r="A620" s="43">
        <f t="shared" si="54"/>
      </c>
      <c r="B620" s="44">
        <f t="shared" si="55"/>
      </c>
      <c r="C620" s="45">
        <f t="shared" si="56"/>
      </c>
      <c r="D620" s="26"/>
      <c r="E620" s="26"/>
      <c r="F620" s="45">
        <f t="shared" si="57"/>
      </c>
      <c r="G620" s="45">
        <f t="shared" si="58"/>
      </c>
      <c r="H620" s="45">
        <f t="shared" si="59"/>
      </c>
    </row>
    <row r="621" spans="1:8" ht="12">
      <c r="A621" s="43">
        <f t="shared" si="54"/>
      </c>
      <c r="B621" s="44">
        <f t="shared" si="55"/>
      </c>
      <c r="C621" s="45">
        <f t="shared" si="56"/>
      </c>
      <c r="D621" s="26"/>
      <c r="E621" s="26"/>
      <c r="F621" s="45">
        <f t="shared" si="57"/>
      </c>
      <c r="G621" s="45">
        <f t="shared" si="58"/>
      </c>
      <c r="H621" s="45">
        <f t="shared" si="59"/>
      </c>
    </row>
    <row r="622" spans="1:8" ht="12">
      <c r="A622" s="43">
        <f t="shared" si="54"/>
      </c>
      <c r="B622" s="44">
        <f t="shared" si="55"/>
      </c>
      <c r="C622" s="45">
        <f t="shared" si="56"/>
      </c>
      <c r="D622" s="26"/>
      <c r="E622" s="26"/>
      <c r="F622" s="45">
        <f t="shared" si="57"/>
      </c>
      <c r="G622" s="45">
        <f t="shared" si="58"/>
      </c>
      <c r="H622" s="45">
        <f t="shared" si="59"/>
      </c>
    </row>
    <row r="623" spans="1:8" ht="12">
      <c r="A623" s="43">
        <f t="shared" si="54"/>
      </c>
      <c r="B623" s="44">
        <f t="shared" si="55"/>
      </c>
      <c r="C623" s="45">
        <f t="shared" si="56"/>
      </c>
      <c r="D623" s="26"/>
      <c r="E623" s="26"/>
      <c r="F623" s="45">
        <f t="shared" si="57"/>
      </c>
      <c r="G623" s="45">
        <f t="shared" si="58"/>
      </c>
      <c r="H623" s="45">
        <f t="shared" si="59"/>
      </c>
    </row>
    <row r="624" spans="1:8" ht="12">
      <c r="A624" s="43">
        <f t="shared" si="54"/>
      </c>
      <c r="B624" s="44">
        <f t="shared" si="55"/>
      </c>
      <c r="C624" s="45">
        <f t="shared" si="56"/>
      </c>
      <c r="D624" s="26"/>
      <c r="E624" s="26"/>
      <c r="F624" s="45">
        <f t="shared" si="57"/>
      </c>
      <c r="G624" s="45">
        <f t="shared" si="58"/>
      </c>
      <c r="H624" s="45">
        <f t="shared" si="59"/>
      </c>
    </row>
    <row r="625" spans="1:8" ht="12">
      <c r="A625" s="43">
        <f t="shared" si="54"/>
      </c>
      <c r="B625" s="44">
        <f t="shared" si="55"/>
      </c>
      <c r="C625" s="45">
        <f t="shared" si="56"/>
      </c>
      <c r="D625" s="26"/>
      <c r="E625" s="26"/>
      <c r="F625" s="45">
        <f t="shared" si="57"/>
      </c>
      <c r="G625" s="45">
        <f t="shared" si="58"/>
      </c>
      <c r="H625" s="45">
        <f t="shared" si="59"/>
      </c>
    </row>
    <row r="626" spans="1:8" ht="12">
      <c r="A626" s="43">
        <f t="shared" si="54"/>
      </c>
      <c r="B626" s="44">
        <f t="shared" si="55"/>
      </c>
      <c r="C626" s="45">
        <f t="shared" si="56"/>
      </c>
      <c r="D626" s="26"/>
      <c r="E626" s="26"/>
      <c r="F626" s="45">
        <f t="shared" si="57"/>
      </c>
      <c r="G626" s="45">
        <f t="shared" si="58"/>
      </c>
      <c r="H626" s="45">
        <f t="shared" si="59"/>
      </c>
    </row>
    <row r="627" spans="1:8" ht="12">
      <c r="A627" s="43">
        <f t="shared" si="54"/>
      </c>
      <c r="B627" s="44">
        <f t="shared" si="55"/>
      </c>
      <c r="C627" s="45">
        <f t="shared" si="56"/>
      </c>
      <c r="D627" s="26"/>
      <c r="E627" s="26"/>
      <c r="F627" s="45">
        <f t="shared" si="57"/>
      </c>
      <c r="G627" s="45">
        <f t="shared" si="58"/>
      </c>
      <c r="H627" s="45">
        <f t="shared" si="59"/>
      </c>
    </row>
    <row r="628" spans="1:8" ht="12">
      <c r="A628" s="43">
        <f t="shared" si="54"/>
      </c>
      <c r="B628" s="44">
        <f t="shared" si="55"/>
      </c>
      <c r="C628" s="45">
        <f t="shared" si="56"/>
      </c>
      <c r="D628" s="26"/>
      <c r="E628" s="26"/>
      <c r="F628" s="45">
        <f t="shared" si="57"/>
      </c>
      <c r="G628" s="45">
        <f t="shared" si="58"/>
      </c>
      <c r="H628" s="45">
        <f t="shared" si="59"/>
      </c>
    </row>
    <row r="629" spans="1:8" ht="12">
      <c r="A629" s="43">
        <f t="shared" si="54"/>
      </c>
      <c r="B629" s="44">
        <f t="shared" si="55"/>
      </c>
      <c r="C629" s="45">
        <f t="shared" si="56"/>
      </c>
      <c r="D629" s="26"/>
      <c r="E629" s="26"/>
      <c r="F629" s="45">
        <f t="shared" si="57"/>
      </c>
      <c r="G629" s="45">
        <f t="shared" si="58"/>
      </c>
      <c r="H629" s="45">
        <f t="shared" si="59"/>
      </c>
    </row>
    <row r="630" spans="1:8" ht="12">
      <c r="A630" s="43">
        <f t="shared" si="54"/>
      </c>
      <c r="B630" s="44">
        <f t="shared" si="55"/>
      </c>
      <c r="C630" s="45">
        <f t="shared" si="56"/>
      </c>
      <c r="D630" s="26"/>
      <c r="E630" s="26"/>
      <c r="F630" s="45">
        <f t="shared" si="57"/>
      </c>
      <c r="G630" s="45">
        <f t="shared" si="58"/>
      </c>
      <c r="H630" s="45">
        <f t="shared" si="59"/>
      </c>
    </row>
    <row r="631" spans="1:8" ht="12">
      <c r="A631" s="43">
        <f t="shared" si="54"/>
      </c>
      <c r="B631" s="44">
        <f t="shared" si="55"/>
      </c>
      <c r="C631" s="45">
        <f t="shared" si="56"/>
      </c>
      <c r="D631" s="26"/>
      <c r="E631" s="26"/>
      <c r="F631" s="45">
        <f t="shared" si="57"/>
      </c>
      <c r="G631" s="45">
        <f t="shared" si="58"/>
      </c>
      <c r="H631" s="45">
        <f t="shared" si="59"/>
      </c>
    </row>
    <row r="632" spans="1:8" ht="12">
      <c r="A632" s="43">
        <f t="shared" si="54"/>
      </c>
      <c r="B632" s="44">
        <f t="shared" si="55"/>
      </c>
      <c r="C632" s="45">
        <f t="shared" si="56"/>
      </c>
      <c r="D632" s="26"/>
      <c r="E632" s="26"/>
      <c r="F632" s="45">
        <f t="shared" si="57"/>
      </c>
      <c r="G632" s="45">
        <f t="shared" si="58"/>
      </c>
      <c r="H632" s="45">
        <f t="shared" si="59"/>
      </c>
    </row>
    <row r="633" spans="1:8" ht="12">
      <c r="A633" s="43">
        <f t="shared" si="54"/>
      </c>
      <c r="B633" s="44">
        <f t="shared" si="55"/>
      </c>
      <c r="C633" s="45">
        <f t="shared" si="56"/>
      </c>
      <c r="D633" s="26"/>
      <c r="E633" s="26"/>
      <c r="F633" s="45">
        <f t="shared" si="57"/>
      </c>
      <c r="G633" s="45">
        <f t="shared" si="58"/>
      </c>
      <c r="H633" s="45">
        <f t="shared" si="59"/>
      </c>
    </row>
    <row r="634" spans="1:8" ht="12">
      <c r="A634" s="43">
        <f t="shared" si="54"/>
      </c>
      <c r="B634" s="44">
        <f t="shared" si="55"/>
      </c>
      <c r="C634" s="45">
        <f t="shared" si="56"/>
      </c>
      <c r="D634" s="26"/>
      <c r="E634" s="26"/>
      <c r="F634" s="45">
        <f t="shared" si="57"/>
      </c>
      <c r="G634" s="45">
        <f t="shared" si="58"/>
      </c>
      <c r="H634" s="45">
        <f t="shared" si="59"/>
      </c>
    </row>
    <row r="635" spans="1:8" ht="12">
      <c r="A635" s="43">
        <f t="shared" si="54"/>
      </c>
      <c r="B635" s="44">
        <f t="shared" si="55"/>
      </c>
      <c r="C635" s="45">
        <f t="shared" si="56"/>
      </c>
      <c r="D635" s="26"/>
      <c r="E635" s="26"/>
      <c r="F635" s="45">
        <f t="shared" si="57"/>
      </c>
      <c r="G635" s="45">
        <f t="shared" si="58"/>
      </c>
      <c r="H635" s="45">
        <f t="shared" si="59"/>
      </c>
    </row>
    <row r="636" spans="1:8" ht="12">
      <c r="A636" s="43">
        <f t="shared" si="54"/>
      </c>
      <c r="B636" s="44">
        <f t="shared" si="55"/>
      </c>
      <c r="C636" s="45">
        <f t="shared" si="56"/>
      </c>
      <c r="D636" s="26"/>
      <c r="E636" s="26"/>
      <c r="F636" s="45">
        <f t="shared" si="57"/>
      </c>
      <c r="G636" s="45">
        <f t="shared" si="58"/>
      </c>
      <c r="H636" s="45">
        <f t="shared" si="59"/>
      </c>
    </row>
    <row r="637" spans="1:8" ht="12">
      <c r="A637" s="43">
        <f t="shared" si="54"/>
      </c>
      <c r="B637" s="44">
        <f t="shared" si="55"/>
      </c>
      <c r="C637" s="45">
        <f t="shared" si="56"/>
      </c>
      <c r="D637" s="26"/>
      <c r="E637" s="26"/>
      <c r="F637" s="45">
        <f t="shared" si="57"/>
      </c>
      <c r="G637" s="45">
        <f t="shared" si="58"/>
      </c>
      <c r="H637" s="45">
        <f t="shared" si="59"/>
      </c>
    </row>
    <row r="638" spans="1:8" ht="12">
      <c r="A638" s="43">
        <f t="shared" si="54"/>
      </c>
      <c r="B638" s="44">
        <f t="shared" si="55"/>
      </c>
      <c r="C638" s="45">
        <f t="shared" si="56"/>
      </c>
      <c r="D638" s="26"/>
      <c r="E638" s="26"/>
      <c r="F638" s="45">
        <f t="shared" si="57"/>
      </c>
      <c r="G638" s="45">
        <f t="shared" si="58"/>
      </c>
      <c r="H638" s="45">
        <f t="shared" si="59"/>
      </c>
    </row>
    <row r="639" spans="1:8" ht="12">
      <c r="A639" s="43">
        <f t="shared" si="54"/>
      </c>
      <c r="B639" s="44">
        <f t="shared" si="55"/>
      </c>
      <c r="C639" s="45">
        <f t="shared" si="56"/>
      </c>
      <c r="D639" s="26"/>
      <c r="E639" s="26"/>
      <c r="F639" s="45">
        <f t="shared" si="57"/>
      </c>
      <c r="G639" s="45">
        <f t="shared" si="58"/>
      </c>
      <c r="H639" s="45">
        <f t="shared" si="59"/>
      </c>
    </row>
    <row r="640" spans="1:8" ht="12">
      <c r="A640" s="43">
        <f t="shared" si="54"/>
      </c>
      <c r="B640" s="44">
        <f t="shared" si="55"/>
      </c>
      <c r="C640" s="45">
        <f t="shared" si="56"/>
      </c>
      <c r="D640" s="26"/>
      <c r="E640" s="26"/>
      <c r="F640" s="45">
        <f t="shared" si="57"/>
      </c>
      <c r="G640" s="45">
        <f t="shared" si="58"/>
      </c>
      <c r="H640" s="45">
        <f t="shared" si="59"/>
      </c>
    </row>
    <row r="641" spans="1:8" ht="12">
      <c r="A641" s="43">
        <f t="shared" si="54"/>
      </c>
      <c r="B641" s="44">
        <f t="shared" si="55"/>
      </c>
      <c r="C641" s="45">
        <f t="shared" si="56"/>
      </c>
      <c r="D641" s="26"/>
      <c r="E641" s="26"/>
      <c r="F641" s="45">
        <f t="shared" si="57"/>
      </c>
      <c r="G641" s="45">
        <f t="shared" si="58"/>
      </c>
      <c r="H641" s="45">
        <f t="shared" si="59"/>
      </c>
    </row>
    <row r="642" spans="1:8" ht="12">
      <c r="A642" s="43">
        <f t="shared" si="54"/>
      </c>
      <c r="B642" s="44">
        <f t="shared" si="55"/>
      </c>
      <c r="C642" s="45">
        <f t="shared" si="56"/>
      </c>
      <c r="D642" s="26"/>
      <c r="E642" s="26"/>
      <c r="F642" s="45">
        <f t="shared" si="57"/>
      </c>
      <c r="G642" s="45">
        <f t="shared" si="58"/>
      </c>
      <c r="H642" s="45">
        <f t="shared" si="59"/>
      </c>
    </row>
    <row r="643" spans="1:8" ht="12">
      <c r="A643" s="43">
        <f t="shared" si="54"/>
      </c>
      <c r="B643" s="44">
        <f t="shared" si="55"/>
      </c>
      <c r="C643" s="45">
        <f t="shared" si="56"/>
      </c>
      <c r="D643" s="26"/>
      <c r="E643" s="26"/>
      <c r="F643" s="45">
        <f t="shared" si="57"/>
      </c>
      <c r="G643" s="45">
        <f t="shared" si="58"/>
      </c>
      <c r="H643" s="45">
        <f t="shared" si="59"/>
      </c>
    </row>
    <row r="644" spans="1:8" ht="12">
      <c r="A644" s="43">
        <f t="shared" si="54"/>
      </c>
      <c r="B644" s="44">
        <f t="shared" si="55"/>
      </c>
      <c r="C644" s="45">
        <f t="shared" si="56"/>
      </c>
      <c r="D644" s="26"/>
      <c r="E644" s="26"/>
      <c r="F644" s="45">
        <f t="shared" si="57"/>
      </c>
      <c r="G644" s="45">
        <f t="shared" si="58"/>
      </c>
      <c r="H644" s="45">
        <f t="shared" si="59"/>
      </c>
    </row>
    <row r="645" spans="1:8" ht="12">
      <c r="A645" s="43">
        <f t="shared" si="54"/>
      </c>
      <c r="B645" s="44">
        <f t="shared" si="55"/>
      </c>
      <c r="C645" s="45">
        <f t="shared" si="56"/>
      </c>
      <c r="D645" s="26"/>
      <c r="E645" s="26"/>
      <c r="F645" s="45">
        <f t="shared" si="57"/>
      </c>
      <c r="G645" s="45">
        <f t="shared" si="58"/>
      </c>
      <c r="H645" s="45">
        <f t="shared" si="59"/>
      </c>
    </row>
    <row r="646" spans="1:8" ht="12">
      <c r="A646" s="43">
        <f t="shared" si="54"/>
      </c>
      <c r="B646" s="44">
        <f t="shared" si="55"/>
      </c>
      <c r="C646" s="45">
        <f t="shared" si="56"/>
      </c>
      <c r="D646" s="26"/>
      <c r="E646" s="26"/>
      <c r="F646" s="45">
        <f t="shared" si="57"/>
      </c>
      <c r="G646" s="45">
        <f t="shared" si="58"/>
      </c>
      <c r="H646" s="45">
        <f t="shared" si="59"/>
      </c>
    </row>
    <row r="647" spans="1:8" ht="12">
      <c r="A647" s="43">
        <f t="shared" si="54"/>
      </c>
      <c r="B647" s="44">
        <f t="shared" si="55"/>
      </c>
      <c r="C647" s="45">
        <f t="shared" si="56"/>
      </c>
      <c r="D647" s="26"/>
      <c r="E647" s="26"/>
      <c r="F647" s="45">
        <f t="shared" si="57"/>
      </c>
      <c r="G647" s="45">
        <f t="shared" si="58"/>
      </c>
      <c r="H647" s="45">
        <f t="shared" si="59"/>
      </c>
    </row>
    <row r="648" spans="1:8" ht="12">
      <c r="A648" s="43">
        <f t="shared" si="54"/>
      </c>
      <c r="B648" s="44">
        <f t="shared" si="55"/>
      </c>
      <c r="C648" s="45">
        <f t="shared" si="56"/>
      </c>
      <c r="D648" s="26"/>
      <c r="E648" s="26"/>
      <c r="F648" s="45">
        <f t="shared" si="57"/>
      </c>
      <c r="G648" s="45">
        <f t="shared" si="58"/>
      </c>
      <c r="H648" s="45">
        <f t="shared" si="59"/>
      </c>
    </row>
    <row r="649" spans="1:8" ht="12">
      <c r="A649" s="43">
        <f t="shared" si="54"/>
      </c>
      <c r="B649" s="44">
        <f t="shared" si="55"/>
      </c>
      <c r="C649" s="45">
        <f t="shared" si="56"/>
      </c>
      <c r="D649" s="26"/>
      <c r="E649" s="26"/>
      <c r="F649" s="45">
        <f t="shared" si="57"/>
      </c>
      <c r="G649" s="45">
        <f t="shared" si="58"/>
      </c>
      <c r="H649" s="45">
        <f t="shared" si="59"/>
      </c>
    </row>
    <row r="650" spans="1:8" ht="12">
      <c r="A650" s="43">
        <f t="shared" si="54"/>
      </c>
      <c r="B650" s="44">
        <f t="shared" si="55"/>
      </c>
      <c r="C650" s="45">
        <f t="shared" si="56"/>
      </c>
      <c r="D650" s="26"/>
      <c r="E650" s="26"/>
      <c r="F650" s="45">
        <f t="shared" si="57"/>
      </c>
      <c r="G650" s="45">
        <f t="shared" si="58"/>
      </c>
      <c r="H650" s="45">
        <f t="shared" si="59"/>
      </c>
    </row>
    <row r="651" spans="1:8" ht="12">
      <c r="A651" s="43">
        <f t="shared" si="54"/>
      </c>
      <c r="B651" s="44">
        <f t="shared" si="55"/>
      </c>
      <c r="C651" s="45">
        <f t="shared" si="56"/>
      </c>
      <c r="D651" s="26"/>
      <c r="E651" s="26"/>
      <c r="F651" s="45">
        <f t="shared" si="57"/>
      </c>
      <c r="G651" s="45">
        <f t="shared" si="58"/>
      </c>
      <c r="H651" s="45">
        <f t="shared" si="59"/>
      </c>
    </row>
    <row r="652" spans="1:8" ht="12">
      <c r="A652" s="43">
        <f t="shared" si="54"/>
      </c>
      <c r="B652" s="44">
        <f t="shared" si="55"/>
      </c>
      <c r="C652" s="45">
        <f t="shared" si="56"/>
      </c>
      <c r="D652" s="26"/>
      <c r="E652" s="26"/>
      <c r="F652" s="45">
        <f t="shared" si="57"/>
      </c>
      <c r="G652" s="45">
        <f t="shared" si="58"/>
      </c>
      <c r="H652" s="45">
        <f t="shared" si="59"/>
      </c>
    </row>
    <row r="653" spans="1:8" ht="12">
      <c r="A653" s="43">
        <f t="shared" si="54"/>
      </c>
      <c r="B653" s="44">
        <f t="shared" si="55"/>
      </c>
      <c r="C653" s="45">
        <f t="shared" si="56"/>
      </c>
      <c r="D653" s="26"/>
      <c r="E653" s="26"/>
      <c r="F653" s="45">
        <f t="shared" si="57"/>
      </c>
      <c r="G653" s="45">
        <f t="shared" si="58"/>
      </c>
      <c r="H653" s="45">
        <f t="shared" si="59"/>
      </c>
    </row>
    <row r="654" spans="1:8" ht="12">
      <c r="A654" s="43">
        <f t="shared" si="54"/>
      </c>
      <c r="B654" s="44">
        <f t="shared" si="55"/>
      </c>
      <c r="C654" s="45">
        <f t="shared" si="56"/>
      </c>
      <c r="D654" s="26"/>
      <c r="E654" s="26"/>
      <c r="F654" s="45">
        <f t="shared" si="57"/>
      </c>
      <c r="G654" s="45">
        <f t="shared" si="58"/>
      </c>
      <c r="H654" s="45">
        <f t="shared" si="59"/>
      </c>
    </row>
    <row r="655" spans="1:8" ht="12">
      <c r="A655" s="43">
        <f t="shared" si="54"/>
      </c>
      <c r="B655" s="44">
        <f t="shared" si="55"/>
      </c>
      <c r="C655" s="45">
        <f t="shared" si="56"/>
      </c>
      <c r="D655" s="26"/>
      <c r="E655" s="26"/>
      <c r="F655" s="45">
        <f t="shared" si="57"/>
      </c>
      <c r="G655" s="45">
        <f t="shared" si="58"/>
      </c>
      <c r="H655" s="45">
        <f t="shared" si="59"/>
      </c>
    </row>
    <row r="656" spans="1:8" ht="12">
      <c r="A656" s="43">
        <f t="shared" si="54"/>
      </c>
      <c r="B656" s="44">
        <f t="shared" si="55"/>
      </c>
      <c r="C656" s="45">
        <f t="shared" si="56"/>
      </c>
      <c r="D656" s="26"/>
      <c r="E656" s="26"/>
      <c r="F656" s="45">
        <f t="shared" si="57"/>
      </c>
      <c r="G656" s="45">
        <f t="shared" si="58"/>
      </c>
      <c r="H656" s="45">
        <f t="shared" si="59"/>
      </c>
    </row>
    <row r="657" spans="1:8" ht="12">
      <c r="A657" s="43">
        <f t="shared" si="54"/>
      </c>
      <c r="B657" s="44">
        <f t="shared" si="55"/>
      </c>
      <c r="C657" s="45">
        <f t="shared" si="56"/>
      </c>
      <c r="D657" s="26"/>
      <c r="E657" s="26"/>
      <c r="F657" s="45">
        <f t="shared" si="57"/>
      </c>
      <c r="G657" s="45">
        <f t="shared" si="58"/>
      </c>
      <c r="H657" s="45">
        <f t="shared" si="59"/>
      </c>
    </row>
    <row r="658" spans="1:8" ht="12">
      <c r="A658" s="43">
        <f t="shared" si="54"/>
      </c>
      <c r="B658" s="44">
        <f t="shared" si="55"/>
      </c>
      <c r="C658" s="45">
        <f t="shared" si="56"/>
      </c>
      <c r="D658" s="26"/>
      <c r="E658" s="26"/>
      <c r="F658" s="45">
        <f t="shared" si="57"/>
      </c>
      <c r="G658" s="45">
        <f t="shared" si="58"/>
      </c>
      <c r="H658" s="45">
        <f t="shared" si="59"/>
      </c>
    </row>
    <row r="659" spans="1:8" ht="12">
      <c r="A659" s="43">
        <f t="shared" si="54"/>
      </c>
      <c r="B659" s="44">
        <f t="shared" si="55"/>
      </c>
      <c r="C659" s="45">
        <f t="shared" si="56"/>
      </c>
      <c r="D659" s="26"/>
      <c r="E659" s="26"/>
      <c r="F659" s="45">
        <f t="shared" si="57"/>
      </c>
      <c r="G659" s="45">
        <f t="shared" si="58"/>
      </c>
      <c r="H659" s="45">
        <f t="shared" si="59"/>
      </c>
    </row>
    <row r="660" spans="1:8" ht="12">
      <c r="A660" s="43">
        <f aca="true" t="shared" si="60" ref="A660:A723">IF(H659="","",IF(roundOpt,IF(OR(A659&gt;=nper,ROUND(H659,2)&lt;=0),"",A659+1),IF(OR(A659&gt;=nper,H659&lt;=0),"",A659+1)))</f>
      </c>
      <c r="B660" s="44">
        <f aca="true" t="shared" si="61" ref="B660:B723">IF(A660="","",IF(periods_per_year=26,IF(A660=1,fpdate,B659+14),IF(periods_per_year=52,IF(A660=1,fpdate,B659+7),DATE(YEAR(fpdate),MONTH(fpdate)+(A660-1)*months_per_period,IF(periods_per_year=24,IF((1-MOD(A660,2))=1,DAY(fpdate)+14,DAY(fpdate)),DAY(fpdate))))))</f>
      </c>
      <c r="C660" s="45">
        <f aca="true" t="shared" si="62" ref="C660:C723">IF(A660="","",IF(A660&lt;=$D$12*periods_per_year,F660,IF(roundOpt,IF(OR(A660=nper,payment&gt;ROUND((1+rate)*H659,2)),ROUND((1+rate)*H659,2),payment),IF(OR(A660=nper,payment&gt;(1+rate)*H659),(1+rate)*H659,payment))))</f>
      </c>
      <c r="D660" s="26"/>
      <c r="E660" s="26"/>
      <c r="F660" s="45">
        <f aca="true" t="shared" si="63" ref="F660:F723">IF(A660="","",IF(AND(A660=1,pmtType=1),0,IF(roundOpt,ROUND(rate*H659,2),rate*H659)))</f>
      </c>
      <c r="G660" s="45">
        <f t="shared" si="58"/>
      </c>
      <c r="H660" s="45">
        <f t="shared" si="59"/>
      </c>
    </row>
    <row r="661" spans="1:8" ht="12">
      <c r="A661" s="43">
        <f t="shared" si="60"/>
      </c>
      <c r="B661" s="44">
        <f t="shared" si="61"/>
      </c>
      <c r="C661" s="45">
        <f t="shared" si="62"/>
      </c>
      <c r="D661" s="26"/>
      <c r="E661" s="26"/>
      <c r="F661" s="45">
        <f t="shared" si="63"/>
      </c>
      <c r="G661" s="45">
        <f aca="true" t="shared" si="64" ref="G661:G724">IF(A661="","",C661-F661+D661)</f>
      </c>
      <c r="H661" s="45">
        <f aca="true" t="shared" si="65" ref="H661:H724">IF(A661="","",H660-G661)</f>
      </c>
    </row>
    <row r="662" spans="1:8" ht="12">
      <c r="A662" s="43">
        <f t="shared" si="60"/>
      </c>
      <c r="B662" s="44">
        <f t="shared" si="61"/>
      </c>
      <c r="C662" s="45">
        <f t="shared" si="62"/>
      </c>
      <c r="D662" s="26"/>
      <c r="E662" s="26"/>
      <c r="F662" s="45">
        <f t="shared" si="63"/>
      </c>
      <c r="G662" s="45">
        <f t="shared" si="64"/>
      </c>
      <c r="H662" s="45">
        <f t="shared" si="65"/>
      </c>
    </row>
    <row r="663" spans="1:8" ht="12">
      <c r="A663" s="43">
        <f t="shared" si="60"/>
      </c>
      <c r="B663" s="44">
        <f t="shared" si="61"/>
      </c>
      <c r="C663" s="45">
        <f t="shared" si="62"/>
      </c>
      <c r="D663" s="26"/>
      <c r="E663" s="26"/>
      <c r="F663" s="45">
        <f t="shared" si="63"/>
      </c>
      <c r="G663" s="45">
        <f t="shared" si="64"/>
      </c>
      <c r="H663" s="45">
        <f t="shared" si="65"/>
      </c>
    </row>
    <row r="664" spans="1:8" ht="12">
      <c r="A664" s="43">
        <f t="shared" si="60"/>
      </c>
      <c r="B664" s="44">
        <f t="shared" si="61"/>
      </c>
      <c r="C664" s="45">
        <f t="shared" si="62"/>
      </c>
      <c r="D664" s="26"/>
      <c r="E664" s="26"/>
      <c r="F664" s="45">
        <f t="shared" si="63"/>
      </c>
      <c r="G664" s="45">
        <f t="shared" si="64"/>
      </c>
      <c r="H664" s="45">
        <f t="shared" si="65"/>
      </c>
    </row>
    <row r="665" spans="1:8" ht="12">
      <c r="A665" s="43">
        <f t="shared" si="60"/>
      </c>
      <c r="B665" s="44">
        <f t="shared" si="61"/>
      </c>
      <c r="C665" s="45">
        <f t="shared" si="62"/>
      </c>
      <c r="D665" s="26"/>
      <c r="E665" s="26"/>
      <c r="F665" s="45">
        <f t="shared" si="63"/>
      </c>
      <c r="G665" s="45">
        <f t="shared" si="64"/>
      </c>
      <c r="H665" s="45">
        <f t="shared" si="65"/>
      </c>
    </row>
    <row r="666" spans="1:8" ht="12">
      <c r="A666" s="43">
        <f t="shared" si="60"/>
      </c>
      <c r="B666" s="44">
        <f t="shared" si="61"/>
      </c>
      <c r="C666" s="45">
        <f t="shared" si="62"/>
      </c>
      <c r="D666" s="26"/>
      <c r="E666" s="26"/>
      <c r="F666" s="45">
        <f t="shared" si="63"/>
      </c>
      <c r="G666" s="45">
        <f t="shared" si="64"/>
      </c>
      <c r="H666" s="45">
        <f t="shared" si="65"/>
      </c>
    </row>
    <row r="667" spans="1:8" ht="12">
      <c r="A667" s="43">
        <f t="shared" si="60"/>
      </c>
      <c r="B667" s="44">
        <f t="shared" si="61"/>
      </c>
      <c r="C667" s="45">
        <f t="shared" si="62"/>
      </c>
      <c r="D667" s="26"/>
      <c r="E667" s="26"/>
      <c r="F667" s="45">
        <f t="shared" si="63"/>
      </c>
      <c r="G667" s="45">
        <f t="shared" si="64"/>
      </c>
      <c r="H667" s="45">
        <f t="shared" si="65"/>
      </c>
    </row>
    <row r="668" spans="1:8" ht="12">
      <c r="A668" s="43">
        <f t="shared" si="60"/>
      </c>
      <c r="B668" s="44">
        <f t="shared" si="61"/>
      </c>
      <c r="C668" s="45">
        <f t="shared" si="62"/>
      </c>
      <c r="D668" s="26"/>
      <c r="E668" s="26"/>
      <c r="F668" s="45">
        <f t="shared" si="63"/>
      </c>
      <c r="G668" s="45">
        <f t="shared" si="64"/>
      </c>
      <c r="H668" s="45">
        <f t="shared" si="65"/>
      </c>
    </row>
    <row r="669" spans="1:8" ht="12">
      <c r="A669" s="43">
        <f t="shared" si="60"/>
      </c>
      <c r="B669" s="44">
        <f t="shared" si="61"/>
      </c>
      <c r="C669" s="45">
        <f t="shared" si="62"/>
      </c>
      <c r="D669" s="26"/>
      <c r="E669" s="26"/>
      <c r="F669" s="45">
        <f t="shared" si="63"/>
      </c>
      <c r="G669" s="45">
        <f t="shared" si="64"/>
      </c>
      <c r="H669" s="45">
        <f t="shared" si="65"/>
      </c>
    </row>
    <row r="670" spans="1:8" ht="12">
      <c r="A670" s="43">
        <f t="shared" si="60"/>
      </c>
      <c r="B670" s="44">
        <f t="shared" si="61"/>
      </c>
      <c r="C670" s="45">
        <f t="shared" si="62"/>
      </c>
      <c r="D670" s="26"/>
      <c r="E670" s="26"/>
      <c r="F670" s="45">
        <f t="shared" si="63"/>
      </c>
      <c r="G670" s="45">
        <f t="shared" si="64"/>
      </c>
      <c r="H670" s="45">
        <f t="shared" si="65"/>
      </c>
    </row>
    <row r="671" spans="1:8" ht="12">
      <c r="A671" s="43">
        <f t="shared" si="60"/>
      </c>
      <c r="B671" s="44">
        <f t="shared" si="61"/>
      </c>
      <c r="C671" s="45">
        <f t="shared" si="62"/>
      </c>
      <c r="D671" s="26"/>
      <c r="E671" s="26"/>
      <c r="F671" s="45">
        <f t="shared" si="63"/>
      </c>
      <c r="G671" s="45">
        <f t="shared" si="64"/>
      </c>
      <c r="H671" s="45">
        <f t="shared" si="65"/>
      </c>
    </row>
    <row r="672" spans="1:8" ht="12">
      <c r="A672" s="43">
        <f t="shared" si="60"/>
      </c>
      <c r="B672" s="44">
        <f t="shared" si="61"/>
      </c>
      <c r="C672" s="45">
        <f t="shared" si="62"/>
      </c>
      <c r="D672" s="26"/>
      <c r="E672" s="26"/>
      <c r="F672" s="45">
        <f t="shared" si="63"/>
      </c>
      <c r="G672" s="45">
        <f t="shared" si="64"/>
      </c>
      <c r="H672" s="45">
        <f t="shared" si="65"/>
      </c>
    </row>
    <row r="673" spans="1:8" ht="12">
      <c r="A673" s="43">
        <f t="shared" si="60"/>
      </c>
      <c r="B673" s="44">
        <f t="shared" si="61"/>
      </c>
      <c r="C673" s="45">
        <f t="shared" si="62"/>
      </c>
      <c r="D673" s="26"/>
      <c r="E673" s="26"/>
      <c r="F673" s="45">
        <f t="shared" si="63"/>
      </c>
      <c r="G673" s="45">
        <f t="shared" si="64"/>
      </c>
      <c r="H673" s="45">
        <f t="shared" si="65"/>
      </c>
    </row>
    <row r="674" spans="1:8" ht="12">
      <c r="A674" s="43">
        <f t="shared" si="60"/>
      </c>
      <c r="B674" s="44">
        <f t="shared" si="61"/>
      </c>
      <c r="C674" s="45">
        <f t="shared" si="62"/>
      </c>
      <c r="D674" s="26"/>
      <c r="E674" s="26"/>
      <c r="F674" s="45">
        <f t="shared" si="63"/>
      </c>
      <c r="G674" s="45">
        <f t="shared" si="64"/>
      </c>
      <c r="H674" s="45">
        <f t="shared" si="65"/>
      </c>
    </row>
    <row r="675" spans="1:8" ht="12">
      <c r="A675" s="43">
        <f t="shared" si="60"/>
      </c>
      <c r="B675" s="44">
        <f t="shared" si="61"/>
      </c>
      <c r="C675" s="45">
        <f t="shared" si="62"/>
      </c>
      <c r="D675" s="26"/>
      <c r="E675" s="26"/>
      <c r="F675" s="45">
        <f t="shared" si="63"/>
      </c>
      <c r="G675" s="45">
        <f t="shared" si="64"/>
      </c>
      <c r="H675" s="45">
        <f t="shared" si="65"/>
      </c>
    </row>
    <row r="676" spans="1:8" ht="12">
      <c r="A676" s="43">
        <f t="shared" si="60"/>
      </c>
      <c r="B676" s="44">
        <f t="shared" si="61"/>
      </c>
      <c r="C676" s="45">
        <f t="shared" si="62"/>
      </c>
      <c r="D676" s="26"/>
      <c r="E676" s="26"/>
      <c r="F676" s="45">
        <f t="shared" si="63"/>
      </c>
      <c r="G676" s="45">
        <f t="shared" si="64"/>
      </c>
      <c r="H676" s="45">
        <f t="shared" si="65"/>
      </c>
    </row>
    <row r="677" spans="1:8" ht="12">
      <c r="A677" s="43">
        <f t="shared" si="60"/>
      </c>
      <c r="B677" s="44">
        <f t="shared" si="61"/>
      </c>
      <c r="C677" s="45">
        <f t="shared" si="62"/>
      </c>
      <c r="D677" s="26"/>
      <c r="E677" s="26"/>
      <c r="F677" s="45">
        <f t="shared" si="63"/>
      </c>
      <c r="G677" s="45">
        <f t="shared" si="64"/>
      </c>
      <c r="H677" s="45">
        <f t="shared" si="65"/>
      </c>
    </row>
    <row r="678" spans="1:8" ht="12">
      <c r="A678" s="43">
        <f t="shared" si="60"/>
      </c>
      <c r="B678" s="44">
        <f t="shared" si="61"/>
      </c>
      <c r="C678" s="45">
        <f t="shared" si="62"/>
      </c>
      <c r="D678" s="26"/>
      <c r="E678" s="26"/>
      <c r="F678" s="45">
        <f t="shared" si="63"/>
      </c>
      <c r="G678" s="45">
        <f t="shared" si="64"/>
      </c>
      <c r="H678" s="45">
        <f t="shared" si="65"/>
      </c>
    </row>
    <row r="679" spans="1:8" ht="12">
      <c r="A679" s="43">
        <f t="shared" si="60"/>
      </c>
      <c r="B679" s="44">
        <f t="shared" si="61"/>
      </c>
      <c r="C679" s="45">
        <f t="shared" si="62"/>
      </c>
      <c r="D679" s="26"/>
      <c r="E679" s="26"/>
      <c r="F679" s="45">
        <f t="shared" si="63"/>
      </c>
      <c r="G679" s="45">
        <f t="shared" si="64"/>
      </c>
      <c r="H679" s="45">
        <f t="shared" si="65"/>
      </c>
    </row>
    <row r="680" spans="1:8" ht="12">
      <c r="A680" s="43">
        <f t="shared" si="60"/>
      </c>
      <c r="B680" s="44">
        <f t="shared" si="61"/>
      </c>
      <c r="C680" s="45">
        <f t="shared" si="62"/>
      </c>
      <c r="D680" s="26"/>
      <c r="E680" s="26"/>
      <c r="F680" s="45">
        <f t="shared" si="63"/>
      </c>
      <c r="G680" s="45">
        <f t="shared" si="64"/>
      </c>
      <c r="H680" s="45">
        <f t="shared" si="65"/>
      </c>
    </row>
    <row r="681" spans="1:8" ht="12">
      <c r="A681" s="43">
        <f t="shared" si="60"/>
      </c>
      <c r="B681" s="44">
        <f t="shared" si="61"/>
      </c>
      <c r="C681" s="45">
        <f t="shared" si="62"/>
      </c>
      <c r="D681" s="26"/>
      <c r="E681" s="26"/>
      <c r="F681" s="45">
        <f t="shared" si="63"/>
      </c>
      <c r="G681" s="45">
        <f t="shared" si="64"/>
      </c>
      <c r="H681" s="45">
        <f t="shared" si="65"/>
      </c>
    </row>
    <row r="682" spans="1:8" ht="12">
      <c r="A682" s="43">
        <f t="shared" si="60"/>
      </c>
      <c r="B682" s="44">
        <f t="shared" si="61"/>
      </c>
      <c r="C682" s="45">
        <f t="shared" si="62"/>
      </c>
      <c r="D682" s="26"/>
      <c r="E682" s="26"/>
      <c r="F682" s="45">
        <f t="shared" si="63"/>
      </c>
      <c r="G682" s="45">
        <f t="shared" si="64"/>
      </c>
      <c r="H682" s="45">
        <f t="shared" si="65"/>
      </c>
    </row>
    <row r="683" spans="1:8" ht="12">
      <c r="A683" s="43">
        <f t="shared" si="60"/>
      </c>
      <c r="B683" s="44">
        <f t="shared" si="61"/>
      </c>
      <c r="C683" s="45">
        <f t="shared" si="62"/>
      </c>
      <c r="D683" s="26"/>
      <c r="E683" s="26"/>
      <c r="F683" s="45">
        <f t="shared" si="63"/>
      </c>
      <c r="G683" s="45">
        <f t="shared" si="64"/>
      </c>
      <c r="H683" s="45">
        <f t="shared" si="65"/>
      </c>
    </row>
    <row r="684" spans="1:8" ht="12">
      <c r="A684" s="43">
        <f t="shared" si="60"/>
      </c>
      <c r="B684" s="44">
        <f t="shared" si="61"/>
      </c>
      <c r="C684" s="45">
        <f t="shared" si="62"/>
      </c>
      <c r="D684" s="26"/>
      <c r="E684" s="26"/>
      <c r="F684" s="45">
        <f t="shared" si="63"/>
      </c>
      <c r="G684" s="45">
        <f t="shared" si="64"/>
      </c>
      <c r="H684" s="45">
        <f t="shared" si="65"/>
      </c>
    </row>
    <row r="685" spans="1:8" ht="12">
      <c r="A685" s="43">
        <f t="shared" si="60"/>
      </c>
      <c r="B685" s="44">
        <f t="shared" si="61"/>
      </c>
      <c r="C685" s="45">
        <f t="shared" si="62"/>
      </c>
      <c r="D685" s="26"/>
      <c r="E685" s="26"/>
      <c r="F685" s="45">
        <f t="shared" si="63"/>
      </c>
      <c r="G685" s="45">
        <f t="shared" si="64"/>
      </c>
      <c r="H685" s="45">
        <f t="shared" si="65"/>
      </c>
    </row>
    <row r="686" spans="1:8" ht="12">
      <c r="A686" s="43">
        <f t="shared" si="60"/>
      </c>
      <c r="B686" s="44">
        <f t="shared" si="61"/>
      </c>
      <c r="C686" s="45">
        <f t="shared" si="62"/>
      </c>
      <c r="D686" s="26"/>
      <c r="E686" s="26"/>
      <c r="F686" s="45">
        <f t="shared" si="63"/>
      </c>
      <c r="G686" s="45">
        <f t="shared" si="64"/>
      </c>
      <c r="H686" s="45">
        <f t="shared" si="65"/>
      </c>
    </row>
    <row r="687" spans="1:8" ht="12">
      <c r="A687" s="43">
        <f t="shared" si="60"/>
      </c>
      <c r="B687" s="44">
        <f t="shared" si="61"/>
      </c>
      <c r="C687" s="45">
        <f t="shared" si="62"/>
      </c>
      <c r="D687" s="26"/>
      <c r="E687" s="26"/>
      <c r="F687" s="45">
        <f t="shared" si="63"/>
      </c>
      <c r="G687" s="45">
        <f t="shared" si="64"/>
      </c>
      <c r="H687" s="45">
        <f t="shared" si="65"/>
      </c>
    </row>
    <row r="688" spans="1:8" ht="12">
      <c r="A688" s="43">
        <f t="shared" si="60"/>
      </c>
      <c r="B688" s="44">
        <f t="shared" si="61"/>
      </c>
      <c r="C688" s="45">
        <f t="shared" si="62"/>
      </c>
      <c r="D688" s="26"/>
      <c r="E688" s="26"/>
      <c r="F688" s="45">
        <f t="shared" si="63"/>
      </c>
      <c r="G688" s="45">
        <f t="shared" si="64"/>
      </c>
      <c r="H688" s="45">
        <f t="shared" si="65"/>
      </c>
    </row>
    <row r="689" spans="1:8" ht="12">
      <c r="A689" s="43">
        <f t="shared" si="60"/>
      </c>
      <c r="B689" s="44">
        <f t="shared" si="61"/>
      </c>
      <c r="C689" s="45">
        <f t="shared" si="62"/>
      </c>
      <c r="D689" s="26"/>
      <c r="E689" s="26"/>
      <c r="F689" s="45">
        <f t="shared" si="63"/>
      </c>
      <c r="G689" s="45">
        <f t="shared" si="64"/>
      </c>
      <c r="H689" s="45">
        <f t="shared" si="65"/>
      </c>
    </row>
    <row r="690" spans="1:8" ht="12">
      <c r="A690" s="43">
        <f t="shared" si="60"/>
      </c>
      <c r="B690" s="44">
        <f t="shared" si="61"/>
      </c>
      <c r="C690" s="45">
        <f t="shared" si="62"/>
      </c>
      <c r="D690" s="26"/>
      <c r="E690" s="26"/>
      <c r="F690" s="45">
        <f t="shared" si="63"/>
      </c>
      <c r="G690" s="45">
        <f t="shared" si="64"/>
      </c>
      <c r="H690" s="45">
        <f t="shared" si="65"/>
      </c>
    </row>
    <row r="691" spans="1:8" ht="12">
      <c r="A691" s="43">
        <f t="shared" si="60"/>
      </c>
      <c r="B691" s="44">
        <f t="shared" si="61"/>
      </c>
      <c r="C691" s="45">
        <f t="shared" si="62"/>
      </c>
      <c r="D691" s="26"/>
      <c r="E691" s="26"/>
      <c r="F691" s="45">
        <f t="shared" si="63"/>
      </c>
      <c r="G691" s="45">
        <f t="shared" si="64"/>
      </c>
      <c r="H691" s="45">
        <f t="shared" si="65"/>
      </c>
    </row>
    <row r="692" spans="1:8" ht="12">
      <c r="A692" s="43">
        <f t="shared" si="60"/>
      </c>
      <c r="B692" s="44">
        <f t="shared" si="61"/>
      </c>
      <c r="C692" s="45">
        <f t="shared" si="62"/>
      </c>
      <c r="D692" s="26"/>
      <c r="E692" s="26"/>
      <c r="F692" s="45">
        <f t="shared" si="63"/>
      </c>
      <c r="G692" s="45">
        <f t="shared" si="64"/>
      </c>
      <c r="H692" s="45">
        <f t="shared" si="65"/>
      </c>
    </row>
    <row r="693" spans="1:8" ht="12">
      <c r="A693" s="43">
        <f t="shared" si="60"/>
      </c>
      <c r="B693" s="44">
        <f t="shared" si="61"/>
      </c>
      <c r="C693" s="45">
        <f t="shared" si="62"/>
      </c>
      <c r="D693" s="26"/>
      <c r="E693" s="26"/>
      <c r="F693" s="45">
        <f t="shared" si="63"/>
      </c>
      <c r="G693" s="45">
        <f t="shared" si="64"/>
      </c>
      <c r="H693" s="45">
        <f t="shared" si="65"/>
      </c>
    </row>
    <row r="694" spans="1:8" ht="12">
      <c r="A694" s="43">
        <f t="shared" si="60"/>
      </c>
      <c r="B694" s="44">
        <f t="shared" si="61"/>
      </c>
      <c r="C694" s="45">
        <f t="shared" si="62"/>
      </c>
      <c r="D694" s="26"/>
      <c r="E694" s="26"/>
      <c r="F694" s="45">
        <f t="shared" si="63"/>
      </c>
      <c r="G694" s="45">
        <f t="shared" si="64"/>
      </c>
      <c r="H694" s="45">
        <f t="shared" si="65"/>
      </c>
    </row>
    <row r="695" spans="1:8" ht="12">
      <c r="A695" s="43">
        <f t="shared" si="60"/>
      </c>
      <c r="B695" s="44">
        <f t="shared" si="61"/>
      </c>
      <c r="C695" s="45">
        <f t="shared" si="62"/>
      </c>
      <c r="D695" s="26"/>
      <c r="E695" s="26"/>
      <c r="F695" s="45">
        <f t="shared" si="63"/>
      </c>
      <c r="G695" s="45">
        <f t="shared" si="64"/>
      </c>
      <c r="H695" s="45">
        <f t="shared" si="65"/>
      </c>
    </row>
    <row r="696" spans="1:8" ht="12">
      <c r="A696" s="43">
        <f t="shared" si="60"/>
      </c>
      <c r="B696" s="44">
        <f t="shared" si="61"/>
      </c>
      <c r="C696" s="45">
        <f t="shared" si="62"/>
      </c>
      <c r="D696" s="26"/>
      <c r="E696" s="26"/>
      <c r="F696" s="45">
        <f t="shared" si="63"/>
      </c>
      <c r="G696" s="45">
        <f t="shared" si="64"/>
      </c>
      <c r="H696" s="45">
        <f t="shared" si="65"/>
      </c>
    </row>
    <row r="697" spans="1:8" ht="12">
      <c r="A697" s="43">
        <f t="shared" si="60"/>
      </c>
      <c r="B697" s="44">
        <f t="shared" si="61"/>
      </c>
      <c r="C697" s="45">
        <f t="shared" si="62"/>
      </c>
      <c r="D697" s="26"/>
      <c r="E697" s="26"/>
      <c r="F697" s="45">
        <f t="shared" si="63"/>
      </c>
      <c r="G697" s="45">
        <f t="shared" si="64"/>
      </c>
      <c r="H697" s="45">
        <f t="shared" si="65"/>
      </c>
    </row>
    <row r="698" spans="1:8" ht="12">
      <c r="A698" s="43">
        <f t="shared" si="60"/>
      </c>
      <c r="B698" s="44">
        <f t="shared" si="61"/>
      </c>
      <c r="C698" s="45">
        <f t="shared" si="62"/>
      </c>
      <c r="D698" s="26"/>
      <c r="E698" s="26"/>
      <c r="F698" s="45">
        <f t="shared" si="63"/>
      </c>
      <c r="G698" s="45">
        <f t="shared" si="64"/>
      </c>
      <c r="H698" s="45">
        <f t="shared" si="65"/>
      </c>
    </row>
    <row r="699" spans="1:8" ht="12">
      <c r="A699" s="43">
        <f t="shared" si="60"/>
      </c>
      <c r="B699" s="44">
        <f t="shared" si="61"/>
      </c>
      <c r="C699" s="45">
        <f t="shared" si="62"/>
      </c>
      <c r="D699" s="26"/>
      <c r="E699" s="26"/>
      <c r="F699" s="45">
        <f t="shared" si="63"/>
      </c>
      <c r="G699" s="45">
        <f t="shared" si="64"/>
      </c>
      <c r="H699" s="45">
        <f t="shared" si="65"/>
      </c>
    </row>
    <row r="700" spans="1:8" ht="12">
      <c r="A700" s="43">
        <f t="shared" si="60"/>
      </c>
      <c r="B700" s="44">
        <f t="shared" si="61"/>
      </c>
      <c r="C700" s="45">
        <f t="shared" si="62"/>
      </c>
      <c r="D700" s="26"/>
      <c r="E700" s="26"/>
      <c r="F700" s="45">
        <f t="shared" si="63"/>
      </c>
      <c r="G700" s="45">
        <f t="shared" si="64"/>
      </c>
      <c r="H700" s="45">
        <f t="shared" si="65"/>
      </c>
    </row>
    <row r="701" spans="1:8" ht="12">
      <c r="A701" s="43">
        <f t="shared" si="60"/>
      </c>
      <c r="B701" s="44">
        <f t="shared" si="61"/>
      </c>
      <c r="C701" s="45">
        <f t="shared" si="62"/>
      </c>
      <c r="D701" s="26"/>
      <c r="E701" s="26"/>
      <c r="F701" s="45">
        <f t="shared" si="63"/>
      </c>
      <c r="G701" s="45">
        <f t="shared" si="64"/>
      </c>
      <c r="H701" s="45">
        <f t="shared" si="65"/>
      </c>
    </row>
    <row r="702" spans="1:8" ht="12">
      <c r="A702" s="43">
        <f t="shared" si="60"/>
      </c>
      <c r="B702" s="44">
        <f t="shared" si="61"/>
      </c>
      <c r="C702" s="45">
        <f t="shared" si="62"/>
      </c>
      <c r="D702" s="26"/>
      <c r="E702" s="26"/>
      <c r="F702" s="45">
        <f t="shared" si="63"/>
      </c>
      <c r="G702" s="45">
        <f t="shared" si="64"/>
      </c>
      <c r="H702" s="45">
        <f t="shared" si="65"/>
      </c>
    </row>
    <row r="703" spans="1:8" ht="12">
      <c r="A703" s="43">
        <f t="shared" si="60"/>
      </c>
      <c r="B703" s="44">
        <f t="shared" si="61"/>
      </c>
      <c r="C703" s="45">
        <f t="shared" si="62"/>
      </c>
      <c r="D703" s="26"/>
      <c r="E703" s="26"/>
      <c r="F703" s="45">
        <f t="shared" si="63"/>
      </c>
      <c r="G703" s="45">
        <f t="shared" si="64"/>
      </c>
      <c r="H703" s="45">
        <f t="shared" si="65"/>
      </c>
    </row>
    <row r="704" spans="1:8" ht="12">
      <c r="A704" s="43">
        <f t="shared" si="60"/>
      </c>
      <c r="B704" s="44">
        <f t="shared" si="61"/>
      </c>
      <c r="C704" s="45">
        <f t="shared" si="62"/>
      </c>
      <c r="D704" s="26"/>
      <c r="E704" s="26"/>
      <c r="F704" s="45">
        <f t="shared" si="63"/>
      </c>
      <c r="G704" s="45">
        <f t="shared" si="64"/>
      </c>
      <c r="H704" s="45">
        <f t="shared" si="65"/>
      </c>
    </row>
    <row r="705" spans="1:8" ht="12">
      <c r="A705" s="43">
        <f t="shared" si="60"/>
      </c>
      <c r="B705" s="44">
        <f t="shared" si="61"/>
      </c>
      <c r="C705" s="45">
        <f t="shared" si="62"/>
      </c>
      <c r="D705" s="26"/>
      <c r="E705" s="26"/>
      <c r="F705" s="45">
        <f t="shared" si="63"/>
      </c>
      <c r="G705" s="45">
        <f t="shared" si="64"/>
      </c>
      <c r="H705" s="45">
        <f t="shared" si="65"/>
      </c>
    </row>
    <row r="706" spans="1:8" ht="12">
      <c r="A706" s="43">
        <f t="shared" si="60"/>
      </c>
      <c r="B706" s="44">
        <f t="shared" si="61"/>
      </c>
      <c r="C706" s="45">
        <f t="shared" si="62"/>
      </c>
      <c r="D706" s="26"/>
      <c r="E706" s="26"/>
      <c r="F706" s="45">
        <f t="shared" si="63"/>
      </c>
      <c r="G706" s="45">
        <f t="shared" si="64"/>
      </c>
      <c r="H706" s="45">
        <f t="shared" si="65"/>
      </c>
    </row>
    <row r="707" spans="1:8" ht="12">
      <c r="A707" s="43">
        <f t="shared" si="60"/>
      </c>
      <c r="B707" s="44">
        <f t="shared" si="61"/>
      </c>
      <c r="C707" s="45">
        <f t="shared" si="62"/>
      </c>
      <c r="D707" s="26"/>
      <c r="E707" s="26"/>
      <c r="F707" s="45">
        <f t="shared" si="63"/>
      </c>
      <c r="G707" s="45">
        <f t="shared" si="64"/>
      </c>
      <c r="H707" s="45">
        <f t="shared" si="65"/>
      </c>
    </row>
    <row r="708" spans="1:8" ht="12">
      <c r="A708" s="43">
        <f t="shared" si="60"/>
      </c>
      <c r="B708" s="44">
        <f t="shared" si="61"/>
      </c>
      <c r="C708" s="45">
        <f t="shared" si="62"/>
      </c>
      <c r="D708" s="26"/>
      <c r="E708" s="26"/>
      <c r="F708" s="45">
        <f t="shared" si="63"/>
      </c>
      <c r="G708" s="45">
        <f t="shared" si="64"/>
      </c>
      <c r="H708" s="45">
        <f t="shared" si="65"/>
      </c>
    </row>
    <row r="709" spans="1:8" ht="12">
      <c r="A709" s="43">
        <f t="shared" si="60"/>
      </c>
      <c r="B709" s="44">
        <f t="shared" si="61"/>
      </c>
      <c r="C709" s="45">
        <f t="shared" si="62"/>
      </c>
      <c r="D709" s="26"/>
      <c r="E709" s="26"/>
      <c r="F709" s="45">
        <f t="shared" si="63"/>
      </c>
      <c r="G709" s="45">
        <f t="shared" si="64"/>
      </c>
      <c r="H709" s="45">
        <f t="shared" si="65"/>
      </c>
    </row>
    <row r="710" spans="1:8" ht="12">
      <c r="A710" s="43">
        <f t="shared" si="60"/>
      </c>
      <c r="B710" s="44">
        <f t="shared" si="61"/>
      </c>
      <c r="C710" s="45">
        <f t="shared" si="62"/>
      </c>
      <c r="D710" s="26"/>
      <c r="E710" s="26"/>
      <c r="F710" s="45">
        <f t="shared" si="63"/>
      </c>
      <c r="G710" s="45">
        <f t="shared" si="64"/>
      </c>
      <c r="H710" s="45">
        <f t="shared" si="65"/>
      </c>
    </row>
    <row r="711" spans="1:8" ht="12">
      <c r="A711" s="43">
        <f t="shared" si="60"/>
      </c>
      <c r="B711" s="44">
        <f t="shared" si="61"/>
      </c>
      <c r="C711" s="45">
        <f t="shared" si="62"/>
      </c>
      <c r="D711" s="26"/>
      <c r="E711" s="26"/>
      <c r="F711" s="45">
        <f t="shared" si="63"/>
      </c>
      <c r="G711" s="45">
        <f t="shared" si="64"/>
      </c>
      <c r="H711" s="45">
        <f t="shared" si="65"/>
      </c>
    </row>
    <row r="712" spans="1:8" ht="12">
      <c r="A712" s="43">
        <f t="shared" si="60"/>
      </c>
      <c r="B712" s="44">
        <f t="shared" si="61"/>
      </c>
      <c r="C712" s="45">
        <f t="shared" si="62"/>
      </c>
      <c r="D712" s="26"/>
      <c r="E712" s="26"/>
      <c r="F712" s="45">
        <f t="shared" si="63"/>
      </c>
      <c r="G712" s="45">
        <f t="shared" si="64"/>
      </c>
      <c r="H712" s="45">
        <f t="shared" si="65"/>
      </c>
    </row>
    <row r="713" spans="1:8" ht="12">
      <c r="A713" s="43">
        <f t="shared" si="60"/>
      </c>
      <c r="B713" s="44">
        <f t="shared" si="61"/>
      </c>
      <c r="C713" s="45">
        <f t="shared" si="62"/>
      </c>
      <c r="D713" s="26"/>
      <c r="E713" s="26"/>
      <c r="F713" s="45">
        <f t="shared" si="63"/>
      </c>
      <c r="G713" s="45">
        <f t="shared" si="64"/>
      </c>
      <c r="H713" s="45">
        <f t="shared" si="65"/>
      </c>
    </row>
    <row r="714" spans="1:8" ht="12">
      <c r="A714" s="43">
        <f t="shared" si="60"/>
      </c>
      <c r="B714" s="44">
        <f t="shared" si="61"/>
      </c>
      <c r="C714" s="45">
        <f t="shared" si="62"/>
      </c>
      <c r="D714" s="26"/>
      <c r="E714" s="26"/>
      <c r="F714" s="45">
        <f t="shared" si="63"/>
      </c>
      <c r="G714" s="45">
        <f t="shared" si="64"/>
      </c>
      <c r="H714" s="45">
        <f t="shared" si="65"/>
      </c>
    </row>
    <row r="715" spans="1:8" ht="12">
      <c r="A715" s="43">
        <f t="shared" si="60"/>
      </c>
      <c r="B715" s="44">
        <f t="shared" si="61"/>
      </c>
      <c r="C715" s="45">
        <f t="shared" si="62"/>
      </c>
      <c r="D715" s="26"/>
      <c r="E715" s="26"/>
      <c r="F715" s="45">
        <f t="shared" si="63"/>
      </c>
      <c r="G715" s="45">
        <f t="shared" si="64"/>
      </c>
      <c r="H715" s="45">
        <f t="shared" si="65"/>
      </c>
    </row>
    <row r="716" spans="1:8" ht="12">
      <c r="A716" s="43">
        <f t="shared" si="60"/>
      </c>
      <c r="B716" s="44">
        <f t="shared" si="61"/>
      </c>
      <c r="C716" s="45">
        <f t="shared" si="62"/>
      </c>
      <c r="D716" s="26"/>
      <c r="E716" s="26"/>
      <c r="F716" s="45">
        <f t="shared" si="63"/>
      </c>
      <c r="G716" s="45">
        <f t="shared" si="64"/>
      </c>
      <c r="H716" s="45">
        <f t="shared" si="65"/>
      </c>
    </row>
    <row r="717" spans="1:8" ht="12">
      <c r="A717" s="43">
        <f t="shared" si="60"/>
      </c>
      <c r="B717" s="44">
        <f t="shared" si="61"/>
      </c>
      <c r="C717" s="45">
        <f t="shared" si="62"/>
      </c>
      <c r="D717" s="26"/>
      <c r="E717" s="26"/>
      <c r="F717" s="45">
        <f t="shared" si="63"/>
      </c>
      <c r="G717" s="45">
        <f t="shared" si="64"/>
      </c>
      <c r="H717" s="45">
        <f t="shared" si="65"/>
      </c>
    </row>
    <row r="718" spans="1:8" ht="12">
      <c r="A718" s="43">
        <f t="shared" si="60"/>
      </c>
      <c r="B718" s="44">
        <f t="shared" si="61"/>
      </c>
      <c r="C718" s="45">
        <f t="shared" si="62"/>
      </c>
      <c r="D718" s="26"/>
      <c r="E718" s="26"/>
      <c r="F718" s="45">
        <f t="shared" si="63"/>
      </c>
      <c r="G718" s="45">
        <f t="shared" si="64"/>
      </c>
      <c r="H718" s="45">
        <f t="shared" si="65"/>
      </c>
    </row>
    <row r="719" spans="1:8" ht="12">
      <c r="A719" s="43">
        <f t="shared" si="60"/>
      </c>
      <c r="B719" s="44">
        <f t="shared" si="61"/>
      </c>
      <c r="C719" s="45">
        <f t="shared" si="62"/>
      </c>
      <c r="D719" s="26"/>
      <c r="E719" s="26"/>
      <c r="F719" s="45">
        <f t="shared" si="63"/>
      </c>
      <c r="G719" s="45">
        <f t="shared" si="64"/>
      </c>
      <c r="H719" s="45">
        <f t="shared" si="65"/>
      </c>
    </row>
    <row r="720" spans="1:8" ht="12">
      <c r="A720" s="43">
        <f t="shared" si="60"/>
      </c>
      <c r="B720" s="44">
        <f t="shared" si="61"/>
      </c>
      <c r="C720" s="45">
        <f t="shared" si="62"/>
      </c>
      <c r="D720" s="26"/>
      <c r="E720" s="26"/>
      <c r="F720" s="45">
        <f t="shared" si="63"/>
      </c>
      <c r="G720" s="45">
        <f t="shared" si="64"/>
      </c>
      <c r="H720" s="45">
        <f t="shared" si="65"/>
      </c>
    </row>
    <row r="721" spans="1:8" ht="12">
      <c r="A721" s="43">
        <f t="shared" si="60"/>
      </c>
      <c r="B721" s="44">
        <f t="shared" si="61"/>
      </c>
      <c r="C721" s="45">
        <f t="shared" si="62"/>
      </c>
      <c r="D721" s="26"/>
      <c r="E721" s="26"/>
      <c r="F721" s="45">
        <f t="shared" si="63"/>
      </c>
      <c r="G721" s="45">
        <f t="shared" si="64"/>
      </c>
      <c r="H721" s="45">
        <f t="shared" si="65"/>
      </c>
    </row>
    <row r="722" spans="1:8" ht="12">
      <c r="A722" s="43">
        <f t="shared" si="60"/>
      </c>
      <c r="B722" s="44">
        <f t="shared" si="61"/>
      </c>
      <c r="C722" s="45">
        <f t="shared" si="62"/>
      </c>
      <c r="D722" s="26"/>
      <c r="E722" s="26"/>
      <c r="F722" s="45">
        <f t="shared" si="63"/>
      </c>
      <c r="G722" s="45">
        <f t="shared" si="64"/>
      </c>
      <c r="H722" s="45">
        <f t="shared" si="65"/>
      </c>
    </row>
    <row r="723" spans="1:8" ht="12">
      <c r="A723" s="43">
        <f t="shared" si="60"/>
      </c>
      <c r="B723" s="44">
        <f t="shared" si="61"/>
      </c>
      <c r="C723" s="45">
        <f t="shared" si="62"/>
      </c>
      <c r="D723" s="26"/>
      <c r="E723" s="26"/>
      <c r="F723" s="45">
        <f t="shared" si="63"/>
      </c>
      <c r="G723" s="45">
        <f t="shared" si="64"/>
      </c>
      <c r="H723" s="45">
        <f t="shared" si="65"/>
      </c>
    </row>
    <row r="724" spans="1:8" ht="12">
      <c r="A724" s="43">
        <f aca="true" t="shared" si="66" ref="A724:A787">IF(H723="","",IF(roundOpt,IF(OR(A723&gt;=nper,ROUND(H723,2)&lt;=0),"",A723+1),IF(OR(A723&gt;=nper,H723&lt;=0),"",A723+1)))</f>
      </c>
      <c r="B724" s="44">
        <f aca="true" t="shared" si="67" ref="B724:B787">IF(A724="","",IF(periods_per_year=26,IF(A724=1,fpdate,B723+14),IF(periods_per_year=52,IF(A724=1,fpdate,B723+7),DATE(YEAR(fpdate),MONTH(fpdate)+(A724-1)*months_per_period,IF(periods_per_year=24,IF((1-MOD(A724,2))=1,DAY(fpdate)+14,DAY(fpdate)),DAY(fpdate))))))</f>
      </c>
      <c r="C724" s="45">
        <f aca="true" t="shared" si="68" ref="C724:C787">IF(A724="","",IF(A724&lt;=$D$12*periods_per_year,F724,IF(roundOpt,IF(OR(A724=nper,payment&gt;ROUND((1+rate)*H723,2)),ROUND((1+rate)*H723,2),payment),IF(OR(A724=nper,payment&gt;(1+rate)*H723),(1+rate)*H723,payment))))</f>
      </c>
      <c r="D724" s="26"/>
      <c r="E724" s="26"/>
      <c r="F724" s="45">
        <f aca="true" t="shared" si="69" ref="F724:F787">IF(A724="","",IF(AND(A724=1,pmtType=1),0,IF(roundOpt,ROUND(rate*H723,2),rate*H723)))</f>
      </c>
      <c r="G724" s="45">
        <f t="shared" si="64"/>
      </c>
      <c r="H724" s="45">
        <f t="shared" si="65"/>
      </c>
    </row>
    <row r="725" spans="1:8" ht="12">
      <c r="A725" s="43">
        <f t="shared" si="66"/>
      </c>
      <c r="B725" s="44">
        <f t="shared" si="67"/>
      </c>
      <c r="C725" s="45">
        <f t="shared" si="68"/>
      </c>
      <c r="D725" s="26"/>
      <c r="E725" s="26"/>
      <c r="F725" s="45">
        <f t="shared" si="69"/>
      </c>
      <c r="G725" s="45">
        <f aca="true" t="shared" si="70" ref="G725:G788">IF(A725="","",C725-F725+D725)</f>
      </c>
      <c r="H725" s="45">
        <f aca="true" t="shared" si="71" ref="H725:H788">IF(A725="","",H724-G725)</f>
      </c>
    </row>
    <row r="726" spans="1:8" ht="12">
      <c r="A726" s="43">
        <f t="shared" si="66"/>
      </c>
      <c r="B726" s="44">
        <f t="shared" si="67"/>
      </c>
      <c r="C726" s="45">
        <f t="shared" si="68"/>
      </c>
      <c r="D726" s="26"/>
      <c r="E726" s="26"/>
      <c r="F726" s="45">
        <f t="shared" si="69"/>
      </c>
      <c r="G726" s="45">
        <f t="shared" si="70"/>
      </c>
      <c r="H726" s="45">
        <f t="shared" si="71"/>
      </c>
    </row>
    <row r="727" spans="1:8" ht="12">
      <c r="A727" s="43">
        <f t="shared" si="66"/>
      </c>
      <c r="B727" s="44">
        <f t="shared" si="67"/>
      </c>
      <c r="C727" s="45">
        <f t="shared" si="68"/>
      </c>
      <c r="D727" s="26"/>
      <c r="E727" s="26"/>
      <c r="F727" s="45">
        <f t="shared" si="69"/>
      </c>
      <c r="G727" s="45">
        <f t="shared" si="70"/>
      </c>
      <c r="H727" s="45">
        <f t="shared" si="71"/>
      </c>
    </row>
    <row r="728" spans="1:8" ht="12">
      <c r="A728" s="43">
        <f t="shared" si="66"/>
      </c>
      <c r="B728" s="44">
        <f t="shared" si="67"/>
      </c>
      <c r="C728" s="45">
        <f t="shared" si="68"/>
      </c>
      <c r="D728" s="26"/>
      <c r="E728" s="26"/>
      <c r="F728" s="45">
        <f t="shared" si="69"/>
      </c>
      <c r="G728" s="45">
        <f t="shared" si="70"/>
      </c>
      <c r="H728" s="45">
        <f t="shared" si="71"/>
      </c>
    </row>
    <row r="729" spans="1:8" ht="12">
      <c r="A729" s="43">
        <f t="shared" si="66"/>
      </c>
      <c r="B729" s="44">
        <f t="shared" si="67"/>
      </c>
      <c r="C729" s="45">
        <f t="shared" si="68"/>
      </c>
      <c r="D729" s="26"/>
      <c r="E729" s="26"/>
      <c r="F729" s="45">
        <f t="shared" si="69"/>
      </c>
      <c r="G729" s="45">
        <f t="shared" si="70"/>
      </c>
      <c r="H729" s="45">
        <f t="shared" si="71"/>
      </c>
    </row>
    <row r="730" spans="1:8" ht="12">
      <c r="A730" s="43">
        <f t="shared" si="66"/>
      </c>
      <c r="B730" s="44">
        <f t="shared" si="67"/>
      </c>
      <c r="C730" s="45">
        <f t="shared" si="68"/>
      </c>
      <c r="D730" s="26"/>
      <c r="E730" s="26"/>
      <c r="F730" s="45">
        <f t="shared" si="69"/>
      </c>
      <c r="G730" s="45">
        <f t="shared" si="70"/>
      </c>
      <c r="H730" s="45">
        <f t="shared" si="71"/>
      </c>
    </row>
    <row r="731" spans="1:8" ht="12">
      <c r="A731" s="43">
        <f t="shared" si="66"/>
      </c>
      <c r="B731" s="44">
        <f t="shared" si="67"/>
      </c>
      <c r="C731" s="45">
        <f t="shared" si="68"/>
      </c>
      <c r="D731" s="26"/>
      <c r="E731" s="26"/>
      <c r="F731" s="45">
        <f t="shared" si="69"/>
      </c>
      <c r="G731" s="45">
        <f t="shared" si="70"/>
      </c>
      <c r="H731" s="45">
        <f t="shared" si="71"/>
      </c>
    </row>
    <row r="732" spans="1:8" ht="12">
      <c r="A732" s="43">
        <f t="shared" si="66"/>
      </c>
      <c r="B732" s="44">
        <f t="shared" si="67"/>
      </c>
      <c r="C732" s="45">
        <f t="shared" si="68"/>
      </c>
      <c r="D732" s="26"/>
      <c r="E732" s="26"/>
      <c r="F732" s="45">
        <f t="shared" si="69"/>
      </c>
      <c r="G732" s="45">
        <f t="shared" si="70"/>
      </c>
      <c r="H732" s="45">
        <f t="shared" si="71"/>
      </c>
    </row>
    <row r="733" spans="1:8" ht="12">
      <c r="A733" s="43">
        <f t="shared" si="66"/>
      </c>
      <c r="B733" s="44">
        <f t="shared" si="67"/>
      </c>
      <c r="C733" s="45">
        <f t="shared" si="68"/>
      </c>
      <c r="D733" s="26"/>
      <c r="E733" s="26"/>
      <c r="F733" s="45">
        <f t="shared" si="69"/>
      </c>
      <c r="G733" s="45">
        <f t="shared" si="70"/>
      </c>
      <c r="H733" s="45">
        <f t="shared" si="71"/>
      </c>
    </row>
    <row r="734" spans="1:8" ht="12">
      <c r="A734" s="43">
        <f t="shared" si="66"/>
      </c>
      <c r="B734" s="44">
        <f t="shared" si="67"/>
      </c>
      <c r="C734" s="45">
        <f t="shared" si="68"/>
      </c>
      <c r="D734" s="26"/>
      <c r="E734" s="26"/>
      <c r="F734" s="45">
        <f t="shared" si="69"/>
      </c>
      <c r="G734" s="45">
        <f t="shared" si="70"/>
      </c>
      <c r="H734" s="45">
        <f t="shared" si="71"/>
      </c>
    </row>
    <row r="735" spans="1:8" ht="12">
      <c r="A735" s="43">
        <f t="shared" si="66"/>
      </c>
      <c r="B735" s="44">
        <f t="shared" si="67"/>
      </c>
      <c r="C735" s="45">
        <f t="shared" si="68"/>
      </c>
      <c r="D735" s="26"/>
      <c r="E735" s="26"/>
      <c r="F735" s="45">
        <f t="shared" si="69"/>
      </c>
      <c r="G735" s="45">
        <f t="shared" si="70"/>
      </c>
      <c r="H735" s="45">
        <f t="shared" si="71"/>
      </c>
    </row>
    <row r="736" spans="1:8" ht="12">
      <c r="A736" s="43">
        <f t="shared" si="66"/>
      </c>
      <c r="B736" s="44">
        <f t="shared" si="67"/>
      </c>
      <c r="C736" s="45">
        <f t="shared" si="68"/>
      </c>
      <c r="D736" s="26"/>
      <c r="E736" s="26"/>
      <c r="F736" s="45">
        <f t="shared" si="69"/>
      </c>
      <c r="G736" s="45">
        <f t="shared" si="70"/>
      </c>
      <c r="H736" s="45">
        <f t="shared" si="71"/>
      </c>
    </row>
    <row r="737" spans="1:8" ht="12">
      <c r="A737" s="43">
        <f t="shared" si="66"/>
      </c>
      <c r="B737" s="44">
        <f t="shared" si="67"/>
      </c>
      <c r="C737" s="45">
        <f t="shared" si="68"/>
      </c>
      <c r="D737" s="26"/>
      <c r="E737" s="26"/>
      <c r="F737" s="45">
        <f t="shared" si="69"/>
      </c>
      <c r="G737" s="45">
        <f t="shared" si="70"/>
      </c>
      <c r="H737" s="45">
        <f t="shared" si="71"/>
      </c>
    </row>
    <row r="738" spans="1:8" ht="12">
      <c r="A738" s="43">
        <f t="shared" si="66"/>
      </c>
      <c r="B738" s="44">
        <f t="shared" si="67"/>
      </c>
      <c r="C738" s="45">
        <f t="shared" si="68"/>
      </c>
      <c r="D738" s="26"/>
      <c r="E738" s="26"/>
      <c r="F738" s="45">
        <f t="shared" si="69"/>
      </c>
      <c r="G738" s="45">
        <f t="shared" si="70"/>
      </c>
      <c r="H738" s="45">
        <f t="shared" si="71"/>
      </c>
    </row>
    <row r="739" spans="1:8" ht="12">
      <c r="A739" s="43">
        <f t="shared" si="66"/>
      </c>
      <c r="B739" s="44">
        <f t="shared" si="67"/>
      </c>
      <c r="C739" s="45">
        <f t="shared" si="68"/>
      </c>
      <c r="D739" s="26"/>
      <c r="E739" s="26"/>
      <c r="F739" s="45">
        <f t="shared" si="69"/>
      </c>
      <c r="G739" s="45">
        <f t="shared" si="70"/>
      </c>
      <c r="H739" s="45">
        <f t="shared" si="71"/>
      </c>
    </row>
    <row r="740" spans="1:8" ht="12">
      <c r="A740" s="43">
        <f t="shared" si="66"/>
      </c>
      <c r="B740" s="44">
        <f t="shared" si="67"/>
      </c>
      <c r="C740" s="45">
        <f t="shared" si="68"/>
      </c>
      <c r="D740" s="26"/>
      <c r="E740" s="26"/>
      <c r="F740" s="45">
        <f t="shared" si="69"/>
      </c>
      <c r="G740" s="45">
        <f t="shared" si="70"/>
      </c>
      <c r="H740" s="45">
        <f t="shared" si="71"/>
      </c>
    </row>
    <row r="741" spans="1:8" ht="12">
      <c r="A741" s="43">
        <f t="shared" si="66"/>
      </c>
      <c r="B741" s="44">
        <f t="shared" si="67"/>
      </c>
      <c r="C741" s="45">
        <f t="shared" si="68"/>
      </c>
      <c r="D741" s="26"/>
      <c r="E741" s="26"/>
      <c r="F741" s="45">
        <f t="shared" si="69"/>
      </c>
      <c r="G741" s="45">
        <f t="shared" si="70"/>
      </c>
      <c r="H741" s="45">
        <f t="shared" si="71"/>
      </c>
    </row>
    <row r="742" spans="1:8" ht="12">
      <c r="A742" s="43">
        <f t="shared" si="66"/>
      </c>
      <c r="B742" s="44">
        <f t="shared" si="67"/>
      </c>
      <c r="C742" s="45">
        <f t="shared" si="68"/>
      </c>
      <c r="D742" s="26"/>
      <c r="E742" s="26"/>
      <c r="F742" s="45">
        <f t="shared" si="69"/>
      </c>
      <c r="G742" s="45">
        <f t="shared" si="70"/>
      </c>
      <c r="H742" s="45">
        <f t="shared" si="71"/>
      </c>
    </row>
    <row r="743" spans="1:8" ht="12">
      <c r="A743" s="43">
        <f t="shared" si="66"/>
      </c>
      <c r="B743" s="44">
        <f t="shared" si="67"/>
      </c>
      <c r="C743" s="45">
        <f t="shared" si="68"/>
      </c>
      <c r="D743" s="26"/>
      <c r="E743" s="26"/>
      <c r="F743" s="45">
        <f t="shared" si="69"/>
      </c>
      <c r="G743" s="45">
        <f t="shared" si="70"/>
      </c>
      <c r="H743" s="45">
        <f t="shared" si="71"/>
      </c>
    </row>
    <row r="744" spans="1:8" ht="12">
      <c r="A744" s="43">
        <f t="shared" si="66"/>
      </c>
      <c r="B744" s="44">
        <f t="shared" si="67"/>
      </c>
      <c r="C744" s="45">
        <f t="shared" si="68"/>
      </c>
      <c r="D744" s="26"/>
      <c r="E744" s="26"/>
      <c r="F744" s="45">
        <f t="shared" si="69"/>
      </c>
      <c r="G744" s="45">
        <f t="shared" si="70"/>
      </c>
      <c r="H744" s="45">
        <f t="shared" si="71"/>
      </c>
    </row>
    <row r="745" spans="1:8" ht="12">
      <c r="A745" s="43">
        <f t="shared" si="66"/>
      </c>
      <c r="B745" s="44">
        <f t="shared" si="67"/>
      </c>
      <c r="C745" s="45">
        <f t="shared" si="68"/>
      </c>
      <c r="D745" s="26"/>
      <c r="E745" s="26"/>
      <c r="F745" s="45">
        <f t="shared" si="69"/>
      </c>
      <c r="G745" s="45">
        <f t="shared" si="70"/>
      </c>
      <c r="H745" s="45">
        <f t="shared" si="71"/>
      </c>
    </row>
    <row r="746" spans="1:8" ht="12">
      <c r="A746" s="43">
        <f t="shared" si="66"/>
      </c>
      <c r="B746" s="44">
        <f t="shared" si="67"/>
      </c>
      <c r="C746" s="45">
        <f t="shared" si="68"/>
      </c>
      <c r="D746" s="26"/>
      <c r="E746" s="26"/>
      <c r="F746" s="45">
        <f t="shared" si="69"/>
      </c>
      <c r="G746" s="45">
        <f t="shared" si="70"/>
      </c>
      <c r="H746" s="45">
        <f t="shared" si="71"/>
      </c>
    </row>
    <row r="747" spans="1:8" ht="12">
      <c r="A747" s="43">
        <f t="shared" si="66"/>
      </c>
      <c r="B747" s="44">
        <f t="shared" si="67"/>
      </c>
      <c r="C747" s="45">
        <f t="shared" si="68"/>
      </c>
      <c r="D747" s="26"/>
      <c r="E747" s="26"/>
      <c r="F747" s="45">
        <f t="shared" si="69"/>
      </c>
      <c r="G747" s="45">
        <f t="shared" si="70"/>
      </c>
      <c r="H747" s="45">
        <f t="shared" si="71"/>
      </c>
    </row>
    <row r="748" spans="1:8" ht="12">
      <c r="A748" s="43">
        <f t="shared" si="66"/>
      </c>
      <c r="B748" s="44">
        <f t="shared" si="67"/>
      </c>
      <c r="C748" s="45">
        <f t="shared" si="68"/>
      </c>
      <c r="D748" s="26"/>
      <c r="E748" s="26"/>
      <c r="F748" s="45">
        <f t="shared" si="69"/>
      </c>
      <c r="G748" s="45">
        <f t="shared" si="70"/>
      </c>
      <c r="H748" s="45">
        <f t="shared" si="71"/>
      </c>
    </row>
    <row r="749" spans="1:8" ht="12">
      <c r="A749" s="43">
        <f t="shared" si="66"/>
      </c>
      <c r="B749" s="44">
        <f t="shared" si="67"/>
      </c>
      <c r="C749" s="45">
        <f t="shared" si="68"/>
      </c>
      <c r="D749" s="26"/>
      <c r="E749" s="26"/>
      <c r="F749" s="45">
        <f t="shared" si="69"/>
      </c>
      <c r="G749" s="45">
        <f t="shared" si="70"/>
      </c>
      <c r="H749" s="45">
        <f t="shared" si="71"/>
      </c>
    </row>
    <row r="750" spans="1:8" ht="12">
      <c r="A750" s="43">
        <f t="shared" si="66"/>
      </c>
      <c r="B750" s="44">
        <f t="shared" si="67"/>
      </c>
      <c r="C750" s="45">
        <f t="shared" si="68"/>
      </c>
      <c r="D750" s="26"/>
      <c r="E750" s="26"/>
      <c r="F750" s="45">
        <f t="shared" si="69"/>
      </c>
      <c r="G750" s="45">
        <f t="shared" si="70"/>
      </c>
      <c r="H750" s="45">
        <f t="shared" si="71"/>
      </c>
    </row>
    <row r="751" spans="1:8" ht="12">
      <c r="A751" s="43">
        <f t="shared" si="66"/>
      </c>
      <c r="B751" s="44">
        <f t="shared" si="67"/>
      </c>
      <c r="C751" s="45">
        <f t="shared" si="68"/>
      </c>
      <c r="D751" s="26"/>
      <c r="E751" s="26"/>
      <c r="F751" s="45">
        <f t="shared" si="69"/>
      </c>
      <c r="G751" s="45">
        <f t="shared" si="70"/>
      </c>
      <c r="H751" s="45">
        <f t="shared" si="71"/>
      </c>
    </row>
    <row r="752" spans="1:8" ht="12">
      <c r="A752" s="43">
        <f t="shared" si="66"/>
      </c>
      <c r="B752" s="44">
        <f t="shared" si="67"/>
      </c>
      <c r="C752" s="45">
        <f t="shared" si="68"/>
      </c>
      <c r="D752" s="26"/>
      <c r="E752" s="26"/>
      <c r="F752" s="45">
        <f t="shared" si="69"/>
      </c>
      <c r="G752" s="45">
        <f t="shared" si="70"/>
      </c>
      <c r="H752" s="45">
        <f t="shared" si="71"/>
      </c>
    </row>
    <row r="753" spans="1:8" ht="12">
      <c r="A753" s="43">
        <f t="shared" si="66"/>
      </c>
      <c r="B753" s="44">
        <f t="shared" si="67"/>
      </c>
      <c r="C753" s="45">
        <f t="shared" si="68"/>
      </c>
      <c r="D753" s="26"/>
      <c r="E753" s="26"/>
      <c r="F753" s="45">
        <f t="shared" si="69"/>
      </c>
      <c r="G753" s="45">
        <f t="shared" si="70"/>
      </c>
      <c r="H753" s="45">
        <f t="shared" si="71"/>
      </c>
    </row>
    <row r="754" spans="1:8" ht="12">
      <c r="A754" s="43">
        <f t="shared" si="66"/>
      </c>
      <c r="B754" s="44">
        <f t="shared" si="67"/>
      </c>
      <c r="C754" s="45">
        <f t="shared" si="68"/>
      </c>
      <c r="D754" s="26"/>
      <c r="E754" s="26"/>
      <c r="F754" s="45">
        <f t="shared" si="69"/>
      </c>
      <c r="G754" s="45">
        <f t="shared" si="70"/>
      </c>
      <c r="H754" s="45">
        <f t="shared" si="71"/>
      </c>
    </row>
    <row r="755" spans="1:8" ht="12">
      <c r="A755" s="43">
        <f t="shared" si="66"/>
      </c>
      <c r="B755" s="44">
        <f t="shared" si="67"/>
      </c>
      <c r="C755" s="45">
        <f t="shared" si="68"/>
      </c>
      <c r="D755" s="26"/>
      <c r="E755" s="26"/>
      <c r="F755" s="45">
        <f t="shared" si="69"/>
      </c>
      <c r="G755" s="45">
        <f t="shared" si="70"/>
      </c>
      <c r="H755" s="45">
        <f t="shared" si="71"/>
      </c>
    </row>
    <row r="756" spans="1:8" ht="12">
      <c r="A756" s="43">
        <f t="shared" si="66"/>
      </c>
      <c r="B756" s="44">
        <f t="shared" si="67"/>
      </c>
      <c r="C756" s="45">
        <f t="shared" si="68"/>
      </c>
      <c r="D756" s="26"/>
      <c r="E756" s="26"/>
      <c r="F756" s="45">
        <f t="shared" si="69"/>
      </c>
      <c r="G756" s="45">
        <f t="shared" si="70"/>
      </c>
      <c r="H756" s="45">
        <f t="shared" si="71"/>
      </c>
    </row>
    <row r="757" spans="1:8" ht="12">
      <c r="A757" s="43">
        <f t="shared" si="66"/>
      </c>
      <c r="B757" s="44">
        <f t="shared" si="67"/>
      </c>
      <c r="C757" s="45">
        <f t="shared" si="68"/>
      </c>
      <c r="D757" s="26"/>
      <c r="E757" s="26"/>
      <c r="F757" s="45">
        <f t="shared" si="69"/>
      </c>
      <c r="G757" s="45">
        <f t="shared" si="70"/>
      </c>
      <c r="H757" s="45">
        <f t="shared" si="71"/>
      </c>
    </row>
    <row r="758" spans="1:8" ht="12">
      <c r="A758" s="43">
        <f t="shared" si="66"/>
      </c>
      <c r="B758" s="44">
        <f t="shared" si="67"/>
      </c>
      <c r="C758" s="45">
        <f t="shared" si="68"/>
      </c>
      <c r="D758" s="26"/>
      <c r="E758" s="26"/>
      <c r="F758" s="45">
        <f t="shared" si="69"/>
      </c>
      <c r="G758" s="45">
        <f t="shared" si="70"/>
      </c>
      <c r="H758" s="45">
        <f t="shared" si="71"/>
      </c>
    </row>
    <row r="759" spans="1:8" ht="12">
      <c r="A759" s="43">
        <f t="shared" si="66"/>
      </c>
      <c r="B759" s="44">
        <f t="shared" si="67"/>
      </c>
      <c r="C759" s="45">
        <f t="shared" si="68"/>
      </c>
      <c r="D759" s="26"/>
      <c r="E759" s="26"/>
      <c r="F759" s="45">
        <f t="shared" si="69"/>
      </c>
      <c r="G759" s="45">
        <f t="shared" si="70"/>
      </c>
      <c r="H759" s="45">
        <f t="shared" si="71"/>
      </c>
    </row>
    <row r="760" spans="1:8" ht="12">
      <c r="A760" s="43">
        <f t="shared" si="66"/>
      </c>
      <c r="B760" s="44">
        <f t="shared" si="67"/>
      </c>
      <c r="C760" s="45">
        <f t="shared" si="68"/>
      </c>
      <c r="D760" s="26"/>
      <c r="E760" s="26"/>
      <c r="F760" s="45">
        <f t="shared" si="69"/>
      </c>
      <c r="G760" s="45">
        <f t="shared" si="70"/>
      </c>
      <c r="H760" s="45">
        <f t="shared" si="71"/>
      </c>
    </row>
    <row r="761" spans="1:8" ht="12">
      <c r="A761" s="43">
        <f t="shared" si="66"/>
      </c>
      <c r="B761" s="44">
        <f t="shared" si="67"/>
      </c>
      <c r="C761" s="45">
        <f t="shared" si="68"/>
      </c>
      <c r="D761" s="26"/>
      <c r="E761" s="26"/>
      <c r="F761" s="45">
        <f t="shared" si="69"/>
      </c>
      <c r="G761" s="45">
        <f t="shared" si="70"/>
      </c>
      <c r="H761" s="45">
        <f t="shared" si="71"/>
      </c>
    </row>
    <row r="762" spans="1:8" ht="12">
      <c r="A762" s="43">
        <f t="shared" si="66"/>
      </c>
      <c r="B762" s="44">
        <f t="shared" si="67"/>
      </c>
      <c r="C762" s="45">
        <f t="shared" si="68"/>
      </c>
      <c r="D762" s="26"/>
      <c r="E762" s="26"/>
      <c r="F762" s="45">
        <f t="shared" si="69"/>
      </c>
      <c r="G762" s="45">
        <f t="shared" si="70"/>
      </c>
      <c r="H762" s="45">
        <f t="shared" si="71"/>
      </c>
    </row>
    <row r="763" spans="1:8" ht="12">
      <c r="A763" s="43">
        <f t="shared" si="66"/>
      </c>
      <c r="B763" s="44">
        <f t="shared" si="67"/>
      </c>
      <c r="C763" s="45">
        <f t="shared" si="68"/>
      </c>
      <c r="D763" s="26"/>
      <c r="E763" s="26"/>
      <c r="F763" s="45">
        <f t="shared" si="69"/>
      </c>
      <c r="G763" s="45">
        <f t="shared" si="70"/>
      </c>
      <c r="H763" s="45">
        <f t="shared" si="71"/>
      </c>
    </row>
    <row r="764" spans="1:8" ht="12">
      <c r="A764" s="43">
        <f t="shared" si="66"/>
      </c>
      <c r="B764" s="44">
        <f t="shared" si="67"/>
      </c>
      <c r="C764" s="45">
        <f t="shared" si="68"/>
      </c>
      <c r="D764" s="26"/>
      <c r="E764" s="26"/>
      <c r="F764" s="45">
        <f t="shared" si="69"/>
      </c>
      <c r="G764" s="45">
        <f t="shared" si="70"/>
      </c>
      <c r="H764" s="45">
        <f t="shared" si="71"/>
      </c>
    </row>
    <row r="765" spans="1:8" ht="12">
      <c r="A765" s="43">
        <f t="shared" si="66"/>
      </c>
      <c r="B765" s="44">
        <f t="shared" si="67"/>
      </c>
      <c r="C765" s="45">
        <f t="shared" si="68"/>
      </c>
      <c r="D765" s="26"/>
      <c r="E765" s="26"/>
      <c r="F765" s="45">
        <f t="shared" si="69"/>
      </c>
      <c r="G765" s="45">
        <f t="shared" si="70"/>
      </c>
      <c r="H765" s="45">
        <f t="shared" si="71"/>
      </c>
    </row>
    <row r="766" spans="1:8" ht="12">
      <c r="A766" s="43">
        <f t="shared" si="66"/>
      </c>
      <c r="B766" s="44">
        <f t="shared" si="67"/>
      </c>
      <c r="C766" s="45">
        <f t="shared" si="68"/>
      </c>
      <c r="D766" s="26"/>
      <c r="E766" s="26"/>
      <c r="F766" s="45">
        <f t="shared" si="69"/>
      </c>
      <c r="G766" s="45">
        <f t="shared" si="70"/>
      </c>
      <c r="H766" s="45">
        <f t="shared" si="71"/>
      </c>
    </row>
    <row r="767" spans="1:8" ht="12">
      <c r="A767" s="43">
        <f t="shared" si="66"/>
      </c>
      <c r="B767" s="44">
        <f t="shared" si="67"/>
      </c>
      <c r="C767" s="45">
        <f t="shared" si="68"/>
      </c>
      <c r="D767" s="26"/>
      <c r="E767" s="26"/>
      <c r="F767" s="45">
        <f t="shared" si="69"/>
      </c>
      <c r="G767" s="45">
        <f t="shared" si="70"/>
      </c>
      <c r="H767" s="45">
        <f t="shared" si="71"/>
      </c>
    </row>
    <row r="768" spans="1:8" ht="12">
      <c r="A768" s="43">
        <f t="shared" si="66"/>
      </c>
      <c r="B768" s="44">
        <f t="shared" si="67"/>
      </c>
      <c r="C768" s="45">
        <f t="shared" si="68"/>
      </c>
      <c r="D768" s="26"/>
      <c r="E768" s="26"/>
      <c r="F768" s="45">
        <f t="shared" si="69"/>
      </c>
      <c r="G768" s="45">
        <f t="shared" si="70"/>
      </c>
      <c r="H768" s="45">
        <f t="shared" si="71"/>
      </c>
    </row>
    <row r="769" spans="1:8" ht="12">
      <c r="A769" s="43">
        <f t="shared" si="66"/>
      </c>
      <c r="B769" s="44">
        <f t="shared" si="67"/>
      </c>
      <c r="C769" s="45">
        <f t="shared" si="68"/>
      </c>
      <c r="D769" s="26"/>
      <c r="E769" s="26"/>
      <c r="F769" s="45">
        <f t="shared" si="69"/>
      </c>
      <c r="G769" s="45">
        <f t="shared" si="70"/>
      </c>
      <c r="H769" s="45">
        <f t="shared" si="71"/>
      </c>
    </row>
    <row r="770" spans="1:8" ht="12">
      <c r="A770" s="43">
        <f t="shared" si="66"/>
      </c>
      <c r="B770" s="44">
        <f t="shared" si="67"/>
      </c>
      <c r="C770" s="45">
        <f t="shared" si="68"/>
      </c>
      <c r="D770" s="26"/>
      <c r="E770" s="26"/>
      <c r="F770" s="45">
        <f t="shared" si="69"/>
      </c>
      <c r="G770" s="45">
        <f t="shared" si="70"/>
      </c>
      <c r="H770" s="45">
        <f t="shared" si="71"/>
      </c>
    </row>
    <row r="771" spans="1:8" ht="12">
      <c r="A771" s="43">
        <f t="shared" si="66"/>
      </c>
      <c r="B771" s="44">
        <f t="shared" si="67"/>
      </c>
      <c r="C771" s="45">
        <f t="shared" si="68"/>
      </c>
      <c r="D771" s="26"/>
      <c r="E771" s="26"/>
      <c r="F771" s="45">
        <f t="shared" si="69"/>
      </c>
      <c r="G771" s="45">
        <f t="shared" si="70"/>
      </c>
      <c r="H771" s="45">
        <f t="shared" si="71"/>
      </c>
    </row>
    <row r="772" spans="1:8" ht="12">
      <c r="A772" s="43">
        <f t="shared" si="66"/>
      </c>
      <c r="B772" s="44">
        <f t="shared" si="67"/>
      </c>
      <c r="C772" s="45">
        <f t="shared" si="68"/>
      </c>
      <c r="D772" s="26"/>
      <c r="E772" s="26"/>
      <c r="F772" s="45">
        <f t="shared" si="69"/>
      </c>
      <c r="G772" s="45">
        <f t="shared" si="70"/>
      </c>
      <c r="H772" s="45">
        <f t="shared" si="71"/>
      </c>
    </row>
    <row r="773" spans="1:8" ht="12">
      <c r="A773" s="43">
        <f t="shared" si="66"/>
      </c>
      <c r="B773" s="44">
        <f t="shared" si="67"/>
      </c>
      <c r="C773" s="45">
        <f t="shared" si="68"/>
      </c>
      <c r="D773" s="26"/>
      <c r="E773" s="26"/>
      <c r="F773" s="45">
        <f t="shared" si="69"/>
      </c>
      <c r="G773" s="45">
        <f t="shared" si="70"/>
      </c>
      <c r="H773" s="45">
        <f t="shared" si="71"/>
      </c>
    </row>
    <row r="774" spans="1:8" ht="12">
      <c r="A774" s="43">
        <f t="shared" si="66"/>
      </c>
      <c r="B774" s="44">
        <f t="shared" si="67"/>
      </c>
      <c r="C774" s="45">
        <f t="shared" si="68"/>
      </c>
      <c r="D774" s="26"/>
      <c r="E774" s="26"/>
      <c r="F774" s="45">
        <f t="shared" si="69"/>
      </c>
      <c r="G774" s="45">
        <f t="shared" si="70"/>
      </c>
      <c r="H774" s="45">
        <f t="shared" si="71"/>
      </c>
    </row>
    <row r="775" spans="1:8" ht="12">
      <c r="A775" s="43">
        <f t="shared" si="66"/>
      </c>
      <c r="B775" s="44">
        <f t="shared" si="67"/>
      </c>
      <c r="C775" s="45">
        <f t="shared" si="68"/>
      </c>
      <c r="D775" s="26"/>
      <c r="E775" s="26"/>
      <c r="F775" s="45">
        <f t="shared" si="69"/>
      </c>
      <c r="G775" s="45">
        <f t="shared" si="70"/>
      </c>
      <c r="H775" s="45">
        <f t="shared" si="71"/>
      </c>
    </row>
    <row r="776" spans="1:8" ht="12">
      <c r="A776" s="43">
        <f t="shared" si="66"/>
      </c>
      <c r="B776" s="44">
        <f t="shared" si="67"/>
      </c>
      <c r="C776" s="45">
        <f t="shared" si="68"/>
      </c>
      <c r="D776" s="26"/>
      <c r="E776" s="26"/>
      <c r="F776" s="45">
        <f t="shared" si="69"/>
      </c>
      <c r="G776" s="45">
        <f t="shared" si="70"/>
      </c>
      <c r="H776" s="45">
        <f t="shared" si="71"/>
      </c>
    </row>
    <row r="777" spans="1:8" ht="12">
      <c r="A777" s="43">
        <f t="shared" si="66"/>
      </c>
      <c r="B777" s="44">
        <f t="shared" si="67"/>
      </c>
      <c r="C777" s="45">
        <f t="shared" si="68"/>
      </c>
      <c r="D777" s="26"/>
      <c r="E777" s="26"/>
      <c r="F777" s="45">
        <f t="shared" si="69"/>
      </c>
      <c r="G777" s="45">
        <f t="shared" si="70"/>
      </c>
      <c r="H777" s="45">
        <f t="shared" si="71"/>
      </c>
    </row>
    <row r="778" spans="1:8" ht="12">
      <c r="A778" s="43">
        <f t="shared" si="66"/>
      </c>
      <c r="B778" s="44">
        <f t="shared" si="67"/>
      </c>
      <c r="C778" s="45">
        <f t="shared" si="68"/>
      </c>
      <c r="D778" s="26"/>
      <c r="E778" s="26"/>
      <c r="F778" s="45">
        <f t="shared" si="69"/>
      </c>
      <c r="G778" s="45">
        <f t="shared" si="70"/>
      </c>
      <c r="H778" s="45">
        <f t="shared" si="71"/>
      </c>
    </row>
    <row r="779" spans="1:8" ht="12">
      <c r="A779" s="43">
        <f t="shared" si="66"/>
      </c>
      <c r="B779" s="44">
        <f t="shared" si="67"/>
      </c>
      <c r="C779" s="45">
        <f t="shared" si="68"/>
      </c>
      <c r="D779" s="26"/>
      <c r="E779" s="26"/>
      <c r="F779" s="45">
        <f t="shared" si="69"/>
      </c>
      <c r="G779" s="45">
        <f t="shared" si="70"/>
      </c>
      <c r="H779" s="45">
        <f t="shared" si="71"/>
      </c>
    </row>
    <row r="780" spans="1:8" ht="12">
      <c r="A780" s="43">
        <f t="shared" si="66"/>
      </c>
      <c r="B780" s="44">
        <f t="shared" si="67"/>
      </c>
      <c r="C780" s="45">
        <f t="shared" si="68"/>
      </c>
      <c r="D780" s="26"/>
      <c r="E780" s="26"/>
      <c r="F780" s="45">
        <f t="shared" si="69"/>
      </c>
      <c r="G780" s="45">
        <f t="shared" si="70"/>
      </c>
      <c r="H780" s="45">
        <f t="shared" si="71"/>
      </c>
    </row>
    <row r="781" spans="1:8" ht="12">
      <c r="A781" s="43">
        <f t="shared" si="66"/>
      </c>
      <c r="B781" s="44">
        <f t="shared" si="67"/>
      </c>
      <c r="C781" s="45">
        <f t="shared" si="68"/>
      </c>
      <c r="D781" s="26"/>
      <c r="E781" s="26"/>
      <c r="F781" s="45">
        <f t="shared" si="69"/>
      </c>
      <c r="G781" s="45">
        <f t="shared" si="70"/>
      </c>
      <c r="H781" s="45">
        <f t="shared" si="71"/>
      </c>
    </row>
    <row r="782" spans="1:8" ht="12">
      <c r="A782" s="43">
        <f t="shared" si="66"/>
      </c>
      <c r="B782" s="44">
        <f t="shared" si="67"/>
      </c>
      <c r="C782" s="45">
        <f t="shared" si="68"/>
      </c>
      <c r="D782" s="26"/>
      <c r="E782" s="26"/>
      <c r="F782" s="45">
        <f t="shared" si="69"/>
      </c>
      <c r="G782" s="45">
        <f t="shared" si="70"/>
      </c>
      <c r="H782" s="45">
        <f t="shared" si="71"/>
      </c>
    </row>
    <row r="783" spans="1:8" ht="12">
      <c r="A783" s="43">
        <f t="shared" si="66"/>
      </c>
      <c r="B783" s="44">
        <f t="shared" si="67"/>
      </c>
      <c r="C783" s="45">
        <f t="shared" si="68"/>
      </c>
      <c r="D783" s="26"/>
      <c r="E783" s="26"/>
      <c r="F783" s="45">
        <f t="shared" si="69"/>
      </c>
      <c r="G783" s="45">
        <f t="shared" si="70"/>
      </c>
      <c r="H783" s="45">
        <f t="shared" si="71"/>
      </c>
    </row>
    <row r="784" spans="1:8" ht="12">
      <c r="A784" s="43">
        <f t="shared" si="66"/>
      </c>
      <c r="B784" s="44">
        <f t="shared" si="67"/>
      </c>
      <c r="C784" s="45">
        <f t="shared" si="68"/>
      </c>
      <c r="D784" s="26"/>
      <c r="E784" s="26"/>
      <c r="F784" s="45">
        <f t="shared" si="69"/>
      </c>
      <c r="G784" s="45">
        <f t="shared" si="70"/>
      </c>
      <c r="H784" s="45">
        <f t="shared" si="71"/>
      </c>
    </row>
    <row r="785" spans="1:8" ht="12">
      <c r="A785" s="43">
        <f t="shared" si="66"/>
      </c>
      <c r="B785" s="44">
        <f t="shared" si="67"/>
      </c>
      <c r="C785" s="45">
        <f t="shared" si="68"/>
      </c>
      <c r="D785" s="26"/>
      <c r="E785" s="26"/>
      <c r="F785" s="45">
        <f t="shared" si="69"/>
      </c>
      <c r="G785" s="45">
        <f t="shared" si="70"/>
      </c>
      <c r="H785" s="45">
        <f t="shared" si="71"/>
      </c>
    </row>
    <row r="786" spans="1:8" ht="12">
      <c r="A786" s="43">
        <f t="shared" si="66"/>
      </c>
      <c r="B786" s="44">
        <f t="shared" si="67"/>
      </c>
      <c r="C786" s="45">
        <f t="shared" si="68"/>
      </c>
      <c r="D786" s="26"/>
      <c r="E786" s="26"/>
      <c r="F786" s="45">
        <f t="shared" si="69"/>
      </c>
      <c r="G786" s="45">
        <f t="shared" si="70"/>
      </c>
      <c r="H786" s="45">
        <f t="shared" si="71"/>
      </c>
    </row>
    <row r="787" spans="1:8" ht="12">
      <c r="A787" s="43">
        <f t="shared" si="66"/>
      </c>
      <c r="B787" s="44">
        <f t="shared" si="67"/>
      </c>
      <c r="C787" s="45">
        <f t="shared" si="68"/>
      </c>
      <c r="D787" s="26"/>
      <c r="E787" s="26"/>
      <c r="F787" s="45">
        <f t="shared" si="69"/>
      </c>
      <c r="G787" s="45">
        <f t="shared" si="70"/>
      </c>
      <c r="H787" s="45">
        <f t="shared" si="71"/>
      </c>
    </row>
    <row r="788" spans="1:8" ht="12">
      <c r="A788" s="43">
        <f aca="true" t="shared" si="72" ref="A788:A799">IF(H787="","",IF(roundOpt,IF(OR(A787&gt;=nper,ROUND(H787,2)&lt;=0),"",A787+1),IF(OR(A787&gt;=nper,H787&lt;=0),"",A787+1)))</f>
      </c>
      <c r="B788" s="44">
        <f aca="true" t="shared" si="73" ref="B788:B799">IF(A788="","",IF(periods_per_year=26,IF(A788=1,fpdate,B787+14),IF(periods_per_year=52,IF(A788=1,fpdate,B787+7),DATE(YEAR(fpdate),MONTH(fpdate)+(A788-1)*months_per_period,IF(periods_per_year=24,IF((1-MOD(A788,2))=1,DAY(fpdate)+14,DAY(fpdate)),DAY(fpdate))))))</f>
      </c>
      <c r="C788" s="45">
        <f aca="true" t="shared" si="74" ref="C788:C799">IF(A788="","",IF(A788&lt;=$D$12*periods_per_year,F788,IF(roundOpt,IF(OR(A788=nper,payment&gt;ROUND((1+rate)*H787,2)),ROUND((1+rate)*H787,2),payment),IF(OR(A788=nper,payment&gt;(1+rate)*H787),(1+rate)*H787,payment))))</f>
      </c>
      <c r="D788" s="26"/>
      <c r="E788" s="26"/>
      <c r="F788" s="45">
        <f aca="true" t="shared" si="75" ref="F788:F799">IF(A788="","",IF(AND(A788=1,pmtType=1),0,IF(roundOpt,ROUND(rate*H787,2),rate*H787)))</f>
      </c>
      <c r="G788" s="45">
        <f t="shared" si="70"/>
      </c>
      <c r="H788" s="45">
        <f t="shared" si="71"/>
      </c>
    </row>
    <row r="789" spans="1:8" ht="12">
      <c r="A789" s="43">
        <f t="shared" si="72"/>
      </c>
      <c r="B789" s="44">
        <f t="shared" si="73"/>
      </c>
      <c r="C789" s="45">
        <f t="shared" si="74"/>
      </c>
      <c r="D789" s="26"/>
      <c r="E789" s="26"/>
      <c r="F789" s="45">
        <f t="shared" si="75"/>
      </c>
      <c r="G789" s="45">
        <f aca="true" t="shared" si="76" ref="G789:G799">IF(A789="","",C789-F789+D789)</f>
      </c>
      <c r="H789" s="45">
        <f aca="true" t="shared" si="77" ref="H789:H799">IF(A789="","",H788-G789)</f>
      </c>
    </row>
    <row r="790" spans="1:8" ht="12">
      <c r="A790" s="43">
        <f t="shared" si="72"/>
      </c>
      <c r="B790" s="44">
        <f t="shared" si="73"/>
      </c>
      <c r="C790" s="45">
        <f t="shared" si="74"/>
      </c>
      <c r="D790" s="26"/>
      <c r="E790" s="26"/>
      <c r="F790" s="45">
        <f t="shared" si="75"/>
      </c>
      <c r="G790" s="45">
        <f t="shared" si="76"/>
      </c>
      <c r="H790" s="45">
        <f t="shared" si="77"/>
      </c>
    </row>
    <row r="791" spans="1:8" ht="12">
      <c r="A791" s="43">
        <f t="shared" si="72"/>
      </c>
      <c r="B791" s="44">
        <f t="shared" si="73"/>
      </c>
      <c r="C791" s="45">
        <f t="shared" si="74"/>
      </c>
      <c r="D791" s="26"/>
      <c r="E791" s="26"/>
      <c r="F791" s="45">
        <f t="shared" si="75"/>
      </c>
      <c r="G791" s="45">
        <f t="shared" si="76"/>
      </c>
      <c r="H791" s="45">
        <f t="shared" si="77"/>
      </c>
    </row>
    <row r="792" spans="1:8" ht="12">
      <c r="A792" s="43">
        <f t="shared" si="72"/>
      </c>
      <c r="B792" s="44">
        <f t="shared" si="73"/>
      </c>
      <c r="C792" s="45">
        <f t="shared" si="74"/>
      </c>
      <c r="D792" s="26"/>
      <c r="E792" s="26"/>
      <c r="F792" s="45">
        <f t="shared" si="75"/>
      </c>
      <c r="G792" s="45">
        <f t="shared" si="76"/>
      </c>
      <c r="H792" s="45">
        <f t="shared" si="77"/>
      </c>
    </row>
    <row r="793" spans="1:8" ht="12">
      <c r="A793" s="43">
        <f t="shared" si="72"/>
      </c>
      <c r="B793" s="44">
        <f t="shared" si="73"/>
      </c>
      <c r="C793" s="45">
        <f t="shared" si="74"/>
      </c>
      <c r="D793" s="26"/>
      <c r="E793" s="26"/>
      <c r="F793" s="45">
        <f t="shared" si="75"/>
      </c>
      <c r="G793" s="45">
        <f t="shared" si="76"/>
      </c>
      <c r="H793" s="45">
        <f t="shared" si="77"/>
      </c>
    </row>
    <row r="794" spans="1:8" ht="12">
      <c r="A794" s="43">
        <f t="shared" si="72"/>
      </c>
      <c r="B794" s="44">
        <f t="shared" si="73"/>
      </c>
      <c r="C794" s="45">
        <f t="shared" si="74"/>
      </c>
      <c r="D794" s="26"/>
      <c r="E794" s="26"/>
      <c r="F794" s="45">
        <f t="shared" si="75"/>
      </c>
      <c r="G794" s="45">
        <f t="shared" si="76"/>
      </c>
      <c r="H794" s="45">
        <f t="shared" si="77"/>
      </c>
    </row>
    <row r="795" spans="1:8" ht="12">
      <c r="A795" s="43">
        <f t="shared" si="72"/>
      </c>
      <c r="B795" s="44">
        <f t="shared" si="73"/>
      </c>
      <c r="C795" s="45">
        <f t="shared" si="74"/>
      </c>
      <c r="D795" s="26"/>
      <c r="E795" s="26"/>
      <c r="F795" s="45">
        <f t="shared" si="75"/>
      </c>
      <c r="G795" s="45">
        <f t="shared" si="76"/>
      </c>
      <c r="H795" s="45">
        <f t="shared" si="77"/>
      </c>
    </row>
    <row r="796" spans="1:8" ht="12">
      <c r="A796" s="43">
        <f t="shared" si="72"/>
      </c>
      <c r="B796" s="44">
        <f t="shared" si="73"/>
      </c>
      <c r="C796" s="45">
        <f t="shared" si="74"/>
      </c>
      <c r="D796" s="26"/>
      <c r="E796" s="26"/>
      <c r="F796" s="45">
        <f t="shared" si="75"/>
      </c>
      <c r="G796" s="45">
        <f t="shared" si="76"/>
      </c>
      <c r="H796" s="45">
        <f t="shared" si="77"/>
      </c>
    </row>
    <row r="797" spans="1:8" ht="12">
      <c r="A797" s="43">
        <f t="shared" si="72"/>
      </c>
      <c r="B797" s="44">
        <f t="shared" si="73"/>
      </c>
      <c r="C797" s="45">
        <f t="shared" si="74"/>
      </c>
      <c r="D797" s="26"/>
      <c r="E797" s="26"/>
      <c r="F797" s="45">
        <f t="shared" si="75"/>
      </c>
      <c r="G797" s="45">
        <f t="shared" si="76"/>
      </c>
      <c r="H797" s="45">
        <f t="shared" si="77"/>
      </c>
    </row>
    <row r="798" spans="1:8" ht="12">
      <c r="A798" s="43">
        <f t="shared" si="72"/>
      </c>
      <c r="B798" s="44">
        <f t="shared" si="73"/>
      </c>
      <c r="C798" s="45">
        <f t="shared" si="74"/>
      </c>
      <c r="D798" s="26"/>
      <c r="E798" s="26"/>
      <c r="F798" s="45">
        <f t="shared" si="75"/>
      </c>
      <c r="G798" s="45">
        <f t="shared" si="76"/>
      </c>
      <c r="H798" s="45">
        <f t="shared" si="77"/>
      </c>
    </row>
    <row r="799" spans="1:8" ht="12">
      <c r="A799" s="43">
        <f t="shared" si="72"/>
      </c>
      <c r="B799" s="44">
        <f t="shared" si="73"/>
      </c>
      <c r="C799" s="45">
        <f t="shared" si="74"/>
      </c>
      <c r="D799" s="26"/>
      <c r="E799" s="26"/>
      <c r="F799" s="45">
        <f t="shared" si="75"/>
      </c>
      <c r="G799" s="45">
        <f t="shared" si="76"/>
      </c>
      <c r="H799" s="45">
        <f t="shared" si="77"/>
      </c>
    </row>
    <row r="800" spans="1:8" ht="12">
      <c r="A800" s="46"/>
      <c r="B800" s="46"/>
      <c r="C800" s="46"/>
      <c r="D800" s="47" t="s">
        <v>46</v>
      </c>
      <c r="E800" s="47" t="s">
        <v>46</v>
      </c>
      <c r="F800" s="46"/>
      <c r="G800" s="46"/>
      <c r="H800" s="46"/>
    </row>
  </sheetData>
  <sheetProtection password="C7D0" sheet="1" formatCells="0" formatColumns="0" formatRows="0" insertRows="0" insertHyperlinks="0" selectLockedCells="1" sort="0" autoFilter="0" pivotTables="0"/>
  <conditionalFormatting sqref="H10">
    <cfRule type="cellIs" priority="1" dxfId="4" operator="lessThan" stopIfTrue="1">
      <formula>-10</formula>
    </cfRule>
  </conditionalFormatting>
  <conditionalFormatting sqref="A14:D14">
    <cfRule type="expression" priority="2" dxfId="3" stopIfTrue="1">
      <formula>InterestOnlyLoan!$D$12&lt;=0</formula>
    </cfRule>
  </conditionalFormatting>
  <conditionalFormatting sqref="A20:A799">
    <cfRule type="expression" priority="3" dxfId="5" stopIfTrue="1">
      <formula>MOD(InterestOnlyLoan!A20,periods_per_year)=0</formula>
    </cfRule>
  </conditionalFormatting>
  <conditionalFormatting sqref="B20:B799">
    <cfRule type="expression" priority="4" dxfId="5" stopIfTrue="1">
      <formula>MOD(InterestOnlyLoan!#REF!,periods_per_year)=0</formula>
    </cfRule>
  </conditionalFormatting>
  <conditionalFormatting sqref="C20:H799">
    <cfRule type="expression" priority="5" dxfId="5" stopIfTrue="1">
      <formula>MOD(InterestOnlyLoan!$A20,periods_per_year)=0</formula>
    </cfRule>
  </conditionalFormatting>
  <dataValidations count="3">
    <dataValidation type="list" showInputMessage="1" showErrorMessage="1" sqref="D7">
      <formula1>compound_periods</formula1>
    </dataValidation>
    <dataValidation type="list" showInputMessage="1" showErrorMessage="1" sqref="D10">
      <formula1>payment_periods</formula1>
    </dataValidation>
    <dataValidation type="list" showInputMessage="1" showErrorMessage="1" sqref="D11">
      <formula1>payment_types</formula1>
    </dataValidation>
  </dataValidations>
  <printOptions/>
  <pageMargins left="0.75" right="0.15" top="0.5" bottom="0.5" header="0.25" footer="0.25"/>
  <pageSetup horizontalDpi="600" verticalDpi="600" orientation="portrait"/>
  <headerFooter alignWithMargins="0">
    <oddHeader>&amp;RPage &amp;P of &amp;N</oddHeader>
    <oddFooter>&amp;L&amp;A&amp;C&amp;BCharles Coker, CPA, LLC Confidential&amp;B&amp;RPage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8.8515625" defaultRowHeight="12.75"/>
  <cols>
    <col min="1" max="1" width="18.421875" style="0" customWidth="1"/>
    <col min="2" max="2" width="14.28125" style="0" customWidth="1"/>
    <col min="3" max="3" width="14.8515625" style="0" customWidth="1"/>
  </cols>
  <sheetData>
    <row r="1" spans="1:4" ht="18">
      <c r="A1" s="7" t="s">
        <v>37</v>
      </c>
      <c r="B1" s="8"/>
      <c r="C1" s="8"/>
      <c r="D1" s="8"/>
    </row>
    <row r="2" ht="12">
      <c r="A2" t="s">
        <v>38</v>
      </c>
    </row>
    <row r="4" spans="1:5" ht="12.75">
      <c r="A4" s="10" t="s">
        <v>39</v>
      </c>
      <c r="E4" t="s">
        <v>24</v>
      </c>
    </row>
    <row r="5" spans="1:5" ht="12.75">
      <c r="A5" s="10"/>
      <c r="B5" t="s">
        <v>28</v>
      </c>
      <c r="C5" t="s">
        <v>27</v>
      </c>
      <c r="E5" t="s">
        <v>29</v>
      </c>
    </row>
    <row r="6" spans="1:5" ht="12">
      <c r="A6" s="3" t="s">
        <v>44</v>
      </c>
      <c r="B6">
        <v>1</v>
      </c>
      <c r="C6">
        <v>12</v>
      </c>
      <c r="E6" t="s">
        <v>31</v>
      </c>
    </row>
    <row r="7" spans="1:3" ht="12">
      <c r="A7" s="3" t="s">
        <v>43</v>
      </c>
      <c r="B7">
        <v>2</v>
      </c>
      <c r="C7">
        <v>6</v>
      </c>
    </row>
    <row r="8" spans="1:3" ht="12">
      <c r="A8" s="5" t="s">
        <v>16</v>
      </c>
      <c r="B8">
        <v>4</v>
      </c>
      <c r="C8">
        <v>3</v>
      </c>
    </row>
    <row r="9" spans="1:3" ht="12">
      <c r="A9" s="5" t="s">
        <v>17</v>
      </c>
      <c r="B9">
        <v>6</v>
      </c>
      <c r="C9">
        <v>2</v>
      </c>
    </row>
    <row r="10" spans="1:3" ht="12">
      <c r="A10" s="5" t="s">
        <v>18</v>
      </c>
      <c r="B10">
        <v>12</v>
      </c>
      <c r="C10">
        <v>1</v>
      </c>
    </row>
    <row r="11" spans="1:4" ht="12">
      <c r="A11" s="5" t="s">
        <v>19</v>
      </c>
      <c r="B11">
        <v>24</v>
      </c>
      <c r="C11">
        <v>0.5</v>
      </c>
      <c r="D11" t="s">
        <v>30</v>
      </c>
    </row>
    <row r="12" spans="1:4" ht="12">
      <c r="A12" s="3" t="s">
        <v>14</v>
      </c>
      <c r="B12">
        <v>26</v>
      </c>
      <c r="C12">
        <v>0.5</v>
      </c>
      <c r="D12" t="s">
        <v>30</v>
      </c>
    </row>
    <row r="13" spans="1:4" ht="12">
      <c r="A13" s="3" t="s">
        <v>15</v>
      </c>
      <c r="B13">
        <v>52</v>
      </c>
      <c r="C13">
        <v>0.25</v>
      </c>
      <c r="D13" t="s">
        <v>30</v>
      </c>
    </row>
    <row r="15" spans="1:5" ht="12.75">
      <c r="A15" s="10" t="s">
        <v>22</v>
      </c>
      <c r="E15" t="s">
        <v>25</v>
      </c>
    </row>
    <row r="16" spans="1:2" ht="12.75">
      <c r="A16" s="10"/>
      <c r="B16" t="s">
        <v>28</v>
      </c>
    </row>
    <row r="17" spans="1:2" ht="12">
      <c r="A17" s="3" t="s">
        <v>44</v>
      </c>
      <c r="B17">
        <v>1</v>
      </c>
    </row>
    <row r="18" spans="1:2" ht="12">
      <c r="A18" s="3" t="s">
        <v>43</v>
      </c>
      <c r="B18">
        <v>2</v>
      </c>
    </row>
    <row r="19" spans="1:2" ht="12">
      <c r="A19" s="5" t="s">
        <v>16</v>
      </c>
      <c r="B19">
        <v>4</v>
      </c>
    </row>
    <row r="20" spans="1:2" ht="12">
      <c r="A20" s="5" t="s">
        <v>17</v>
      </c>
      <c r="B20">
        <v>6</v>
      </c>
    </row>
    <row r="21" spans="1:2" ht="12">
      <c r="A21" s="5" t="s">
        <v>18</v>
      </c>
      <c r="B21">
        <v>12</v>
      </c>
    </row>
    <row r="22" spans="1:2" ht="12">
      <c r="A22" s="5" t="s">
        <v>19</v>
      </c>
      <c r="B22">
        <v>24</v>
      </c>
    </row>
    <row r="23" spans="1:2" ht="12">
      <c r="A23" s="3" t="s">
        <v>14</v>
      </c>
      <c r="B23">
        <v>26</v>
      </c>
    </row>
    <row r="24" spans="1:2" ht="12">
      <c r="A24" s="3" t="s">
        <v>15</v>
      </c>
      <c r="B24">
        <v>52</v>
      </c>
    </row>
    <row r="26" spans="1:5" ht="12.75">
      <c r="A26" s="4" t="s">
        <v>23</v>
      </c>
      <c r="B26">
        <f>term*periods_per_year</f>
        <v>360</v>
      </c>
      <c r="E26" t="s">
        <v>26</v>
      </c>
    </row>
    <row r="28" ht="12.75">
      <c r="A28" s="10" t="s">
        <v>32</v>
      </c>
    </row>
    <row r="29" spans="1:2" ht="12">
      <c r="A29" s="11" t="s">
        <v>33</v>
      </c>
      <c r="B29">
        <v>0</v>
      </c>
    </row>
    <row r="30" spans="1:2" ht="12">
      <c r="A30" s="11" t="s">
        <v>34</v>
      </c>
      <c r="B30">
        <v>1</v>
      </c>
    </row>
    <row r="32" spans="1:5" ht="12.75">
      <c r="A32" s="10" t="s">
        <v>40</v>
      </c>
      <c r="B32" t="b">
        <v>1</v>
      </c>
      <c r="E32" t="s">
        <v>36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Charles Coker, CPA,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Interest-Only Loan Calculator</dc:title>
  <dc:subject/>
  <dc:creator>Karan Grewal; www.vertex42.com</dc:creator>
  <cp:keywords/>
  <dc:description>(c) 2009 Vertex42 LLC. All rights reserved.</dc:description>
  <cp:lastModifiedBy>Li</cp:lastModifiedBy>
  <cp:lastPrinted>2009-11-12T20:22:56Z</cp:lastPrinted>
  <dcterms:created xsi:type="dcterms:W3CDTF">2005-04-07T23:28:21Z</dcterms:created>
  <dcterms:modified xsi:type="dcterms:W3CDTF">2015-10-19T07:16:51Z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
    <vt:lpwstr>2009 Vertex42 LLC</vt:lpwstr>
  </property>
</Properties>
</file>