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3206"/>
  <workbookPr showInkAnnotation="0" codeName="ThisWorkbook" autoCompressPictures="0"/>
  <bookViews>
    <workbookView xWindow="4000" yWindow="500" windowWidth="20760" windowHeight="17960" activeTab="1"/>
  </bookViews>
  <sheets>
    <sheet name="Instructions" sheetId="5" r:id="rId1"/>
    <sheet name="XbarR" sheetId="4" r:id="rId2"/>
  </sheets>
  <definedNames>
    <definedName name="_xlnm.Print_Area" localSheetId="1">XbarR!$A$2:$I$93</definedName>
    <definedName name="d2values">{1.128,1.693,2.059,2.326,2.534,2.704,2.847,2.97,3.078,3.173,3.258,3.336,3.407,3.472,3.532,3.588,3.64,3.689,3.735,3.778,3.819,3.858,3.895,3.931}</definedName>
    <definedName name="d3values">{0.853,0.888,0.88,0.864,0.848,0.833,0.82,0.808,0.797,0.787,0.778,0.77,0.763,0.756,0.75,0.744,0.739,0.734,0.729,0.724,0.72,0.716,0.712,0.708}</definedName>
    <definedName name="valuevx">42.314159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52" i="4" l="1"/>
  <c r="E51" i="4"/>
  <c r="J62" i="4"/>
  <c r="K152" i="4"/>
  <c r="J61" i="4"/>
  <c r="J152" i="4"/>
  <c r="J60" i="4"/>
  <c r="I152" i="4"/>
  <c r="E53" i="4"/>
  <c r="E54" i="4"/>
  <c r="E60" i="4"/>
  <c r="E62" i="4"/>
  <c r="H152" i="4"/>
  <c r="E61" i="4"/>
  <c r="G152" i="4"/>
  <c r="F152" i="4"/>
  <c r="K151" i="4"/>
  <c r="J151" i="4"/>
  <c r="I151" i="4"/>
  <c r="H151" i="4"/>
  <c r="G151" i="4"/>
  <c r="F151" i="4"/>
  <c r="K150" i="4"/>
  <c r="J150" i="4"/>
  <c r="I150" i="4"/>
  <c r="H150" i="4"/>
  <c r="G150" i="4"/>
  <c r="F150" i="4"/>
  <c r="K149" i="4"/>
  <c r="J149" i="4"/>
  <c r="I149" i="4"/>
  <c r="H149" i="4"/>
  <c r="G149" i="4"/>
  <c r="F149" i="4"/>
  <c r="K148" i="4"/>
  <c r="J148" i="4"/>
  <c r="I148" i="4"/>
  <c r="H148" i="4"/>
  <c r="G148" i="4"/>
  <c r="F148" i="4"/>
  <c r="K147" i="4"/>
  <c r="J147" i="4"/>
  <c r="I147" i="4"/>
  <c r="H147" i="4"/>
  <c r="G147" i="4"/>
  <c r="F147" i="4"/>
  <c r="K146" i="4"/>
  <c r="J146" i="4"/>
  <c r="I146" i="4"/>
  <c r="H146" i="4"/>
  <c r="G146" i="4"/>
  <c r="F146" i="4"/>
  <c r="K145" i="4"/>
  <c r="J145" i="4"/>
  <c r="I145" i="4"/>
  <c r="H145" i="4"/>
  <c r="G145" i="4"/>
  <c r="F145" i="4"/>
  <c r="K144" i="4"/>
  <c r="J144" i="4"/>
  <c r="I144" i="4"/>
  <c r="H144" i="4"/>
  <c r="G144" i="4"/>
  <c r="F144" i="4"/>
  <c r="K143" i="4"/>
  <c r="J143" i="4"/>
  <c r="I143" i="4"/>
  <c r="H143" i="4"/>
  <c r="G143" i="4"/>
  <c r="F143" i="4"/>
  <c r="K142" i="4"/>
  <c r="J142" i="4"/>
  <c r="I142" i="4"/>
  <c r="H142" i="4"/>
  <c r="G142" i="4"/>
  <c r="F142" i="4"/>
  <c r="K141" i="4"/>
  <c r="J141" i="4"/>
  <c r="I141" i="4"/>
  <c r="H141" i="4"/>
  <c r="G141" i="4"/>
  <c r="F141" i="4"/>
  <c r="K140" i="4"/>
  <c r="J140" i="4"/>
  <c r="I140" i="4"/>
  <c r="H140" i="4"/>
  <c r="G140" i="4"/>
  <c r="F140" i="4"/>
  <c r="K139" i="4"/>
  <c r="J139" i="4"/>
  <c r="I139" i="4"/>
  <c r="H139" i="4"/>
  <c r="G139" i="4"/>
  <c r="F139" i="4"/>
  <c r="K138" i="4"/>
  <c r="J138" i="4"/>
  <c r="I138" i="4"/>
  <c r="H138" i="4"/>
  <c r="G138" i="4"/>
  <c r="F138" i="4"/>
  <c r="K137" i="4"/>
  <c r="J137" i="4"/>
  <c r="I137" i="4"/>
  <c r="H137" i="4"/>
  <c r="G137" i="4"/>
  <c r="F137" i="4"/>
  <c r="K136" i="4"/>
  <c r="J136" i="4"/>
  <c r="I136" i="4"/>
  <c r="H136" i="4"/>
  <c r="G136" i="4"/>
  <c r="F136" i="4"/>
  <c r="K135" i="4"/>
  <c r="J135" i="4"/>
  <c r="I135" i="4"/>
  <c r="H135" i="4"/>
  <c r="G135" i="4"/>
  <c r="F135" i="4"/>
  <c r="K134" i="4"/>
  <c r="J134" i="4"/>
  <c r="I134" i="4"/>
  <c r="H134" i="4"/>
  <c r="G134" i="4"/>
  <c r="F134" i="4"/>
  <c r="K133" i="4"/>
  <c r="J133" i="4"/>
  <c r="I133" i="4"/>
  <c r="H133" i="4"/>
  <c r="G133" i="4"/>
  <c r="F133" i="4"/>
  <c r="K132" i="4"/>
  <c r="J132" i="4"/>
  <c r="I132" i="4"/>
  <c r="H132" i="4"/>
  <c r="G132" i="4"/>
  <c r="F132" i="4"/>
  <c r="K131" i="4"/>
  <c r="J131" i="4"/>
  <c r="I131" i="4"/>
  <c r="H131" i="4"/>
  <c r="G131" i="4"/>
  <c r="F131" i="4"/>
  <c r="K130" i="4"/>
  <c r="J130" i="4"/>
  <c r="I130" i="4"/>
  <c r="H130" i="4"/>
  <c r="G130" i="4"/>
  <c r="F130" i="4"/>
  <c r="K129" i="4"/>
  <c r="J129" i="4"/>
  <c r="I129" i="4"/>
  <c r="H129" i="4"/>
  <c r="G129" i="4"/>
  <c r="F129" i="4"/>
  <c r="K128" i="4"/>
  <c r="J128" i="4"/>
  <c r="I128" i="4"/>
  <c r="H128" i="4"/>
  <c r="G128" i="4"/>
  <c r="F128" i="4"/>
  <c r="K127" i="4"/>
  <c r="J127" i="4"/>
  <c r="I127" i="4"/>
  <c r="H127" i="4"/>
  <c r="G127" i="4"/>
  <c r="F127" i="4"/>
  <c r="K126" i="4"/>
  <c r="J126" i="4"/>
  <c r="I126" i="4"/>
  <c r="H126" i="4"/>
  <c r="G126" i="4"/>
  <c r="F126" i="4"/>
  <c r="K125" i="4"/>
  <c r="J125" i="4"/>
  <c r="I125" i="4"/>
  <c r="H125" i="4"/>
  <c r="G125" i="4"/>
  <c r="F125" i="4"/>
  <c r="K124" i="4"/>
  <c r="J124" i="4"/>
  <c r="I124" i="4"/>
  <c r="H124" i="4"/>
  <c r="G124" i="4"/>
  <c r="F124" i="4"/>
  <c r="K123" i="4"/>
  <c r="J123" i="4"/>
  <c r="I123" i="4"/>
  <c r="H123" i="4"/>
  <c r="G123" i="4"/>
  <c r="F123" i="4"/>
  <c r="K122" i="4"/>
  <c r="J122" i="4"/>
  <c r="I122" i="4"/>
  <c r="H122" i="4"/>
  <c r="G122" i="4"/>
  <c r="F122" i="4"/>
  <c r="K121" i="4"/>
  <c r="J121" i="4"/>
  <c r="I121" i="4"/>
  <c r="H121" i="4"/>
  <c r="G121" i="4"/>
  <c r="F121" i="4"/>
  <c r="K120" i="4"/>
  <c r="J120" i="4"/>
  <c r="I120" i="4"/>
  <c r="H120" i="4"/>
  <c r="G120" i="4"/>
  <c r="F120" i="4"/>
  <c r="K119" i="4"/>
  <c r="J119" i="4"/>
  <c r="I119" i="4"/>
  <c r="H119" i="4"/>
  <c r="G119" i="4"/>
  <c r="F119" i="4"/>
  <c r="K118" i="4"/>
  <c r="J118" i="4"/>
  <c r="I118" i="4"/>
  <c r="H118" i="4"/>
  <c r="G118" i="4"/>
  <c r="F118" i="4"/>
  <c r="K117" i="4"/>
  <c r="J117" i="4"/>
  <c r="I117" i="4"/>
  <c r="H117" i="4"/>
  <c r="G117" i="4"/>
  <c r="F117" i="4"/>
  <c r="K116" i="4"/>
  <c r="J116" i="4"/>
  <c r="I116" i="4"/>
  <c r="H116" i="4"/>
  <c r="G116" i="4"/>
  <c r="F116" i="4"/>
  <c r="K115" i="4"/>
  <c r="J115" i="4"/>
  <c r="I115" i="4"/>
  <c r="H115" i="4"/>
  <c r="G115" i="4"/>
  <c r="F115" i="4"/>
  <c r="K114" i="4"/>
  <c r="J114" i="4"/>
  <c r="I114" i="4"/>
  <c r="H114" i="4"/>
  <c r="G114" i="4"/>
  <c r="F114" i="4"/>
  <c r="K113" i="4"/>
  <c r="J113" i="4"/>
  <c r="I113" i="4"/>
  <c r="H113" i="4"/>
  <c r="G113" i="4"/>
  <c r="F113" i="4"/>
  <c r="K112" i="4"/>
  <c r="J112" i="4"/>
  <c r="I112" i="4"/>
  <c r="H112" i="4"/>
  <c r="G112" i="4"/>
  <c r="F112" i="4"/>
  <c r="K111" i="4"/>
  <c r="J111" i="4"/>
  <c r="I111" i="4"/>
  <c r="H111" i="4"/>
  <c r="G111" i="4"/>
  <c r="F111" i="4"/>
  <c r="K110" i="4"/>
  <c r="J110" i="4"/>
  <c r="I110" i="4"/>
  <c r="H110" i="4"/>
  <c r="G110" i="4"/>
  <c r="F110" i="4"/>
  <c r="K109" i="4"/>
  <c r="J109" i="4"/>
  <c r="I109" i="4"/>
  <c r="H109" i="4"/>
  <c r="G109" i="4"/>
  <c r="F109" i="4"/>
  <c r="K108" i="4"/>
  <c r="J108" i="4"/>
  <c r="I108" i="4"/>
  <c r="H108" i="4"/>
  <c r="G108" i="4"/>
  <c r="F108" i="4"/>
  <c r="K107" i="4"/>
  <c r="J107" i="4"/>
  <c r="I107" i="4"/>
  <c r="H107" i="4"/>
  <c r="G107" i="4"/>
  <c r="F107" i="4"/>
  <c r="K106" i="4"/>
  <c r="J106" i="4"/>
  <c r="I106" i="4"/>
  <c r="H106" i="4"/>
  <c r="G106" i="4"/>
  <c r="F106" i="4"/>
  <c r="K105" i="4"/>
  <c r="J105" i="4"/>
  <c r="I105" i="4"/>
  <c r="H105" i="4"/>
  <c r="G105" i="4"/>
  <c r="F105" i="4"/>
  <c r="K104" i="4"/>
  <c r="J104" i="4"/>
  <c r="I104" i="4"/>
  <c r="H104" i="4"/>
  <c r="G104" i="4"/>
  <c r="F104" i="4"/>
  <c r="K103" i="4"/>
  <c r="J103" i="4"/>
  <c r="I103" i="4"/>
  <c r="H103" i="4"/>
  <c r="G103" i="4"/>
  <c r="F103" i="4"/>
  <c r="K102" i="4"/>
  <c r="J102" i="4"/>
  <c r="I102" i="4"/>
  <c r="H102" i="4"/>
  <c r="G102" i="4"/>
  <c r="F102" i="4"/>
  <c r="K101" i="4"/>
  <c r="J101" i="4"/>
  <c r="I101" i="4"/>
  <c r="H101" i="4"/>
  <c r="G101" i="4"/>
  <c r="F101" i="4"/>
  <c r="K100" i="4"/>
  <c r="J100" i="4"/>
  <c r="I100" i="4"/>
  <c r="H100" i="4"/>
  <c r="G100" i="4"/>
  <c r="F100" i="4"/>
  <c r="K99" i="4"/>
  <c r="J99" i="4"/>
  <c r="I99" i="4"/>
  <c r="H99" i="4"/>
  <c r="G99" i="4"/>
  <c r="F99" i="4"/>
  <c r="K98" i="4"/>
  <c r="J98" i="4"/>
  <c r="I98" i="4"/>
  <c r="H98" i="4"/>
  <c r="G98" i="4"/>
  <c r="F98" i="4"/>
  <c r="K97" i="4"/>
  <c r="J97" i="4"/>
  <c r="I97" i="4"/>
  <c r="H97" i="4"/>
  <c r="G97" i="4"/>
  <c r="F97" i="4"/>
  <c r="K96" i="4"/>
  <c r="J96" i="4"/>
  <c r="I96" i="4"/>
  <c r="H96" i="4"/>
  <c r="G96" i="4"/>
  <c r="F96" i="4"/>
  <c r="K95" i="4"/>
  <c r="J95" i="4"/>
  <c r="I95" i="4"/>
  <c r="H95" i="4"/>
  <c r="G95" i="4"/>
  <c r="F95" i="4"/>
  <c r="K94" i="4"/>
  <c r="J94" i="4"/>
  <c r="I94" i="4"/>
  <c r="H94" i="4"/>
  <c r="G94" i="4"/>
  <c r="F94" i="4"/>
  <c r="K93" i="4"/>
  <c r="J93" i="4"/>
  <c r="I93" i="4"/>
  <c r="H93" i="4"/>
  <c r="G93" i="4"/>
  <c r="F93" i="4"/>
  <c r="K92" i="4"/>
  <c r="J92" i="4"/>
  <c r="I92" i="4"/>
  <c r="H92" i="4"/>
  <c r="G92" i="4"/>
  <c r="F92" i="4"/>
  <c r="K91" i="4"/>
  <c r="J91" i="4"/>
  <c r="I91" i="4"/>
  <c r="H91" i="4"/>
  <c r="G91" i="4"/>
  <c r="F91" i="4"/>
  <c r="K90" i="4"/>
  <c r="J90" i="4"/>
  <c r="I90" i="4"/>
  <c r="H90" i="4"/>
  <c r="G90" i="4"/>
  <c r="F90" i="4"/>
  <c r="K89" i="4"/>
  <c r="J89" i="4"/>
  <c r="I89" i="4"/>
  <c r="H89" i="4"/>
  <c r="G89" i="4"/>
  <c r="F89" i="4"/>
  <c r="K88" i="4"/>
  <c r="J88" i="4"/>
  <c r="I88" i="4"/>
  <c r="H88" i="4"/>
  <c r="G88" i="4"/>
  <c r="F88" i="4"/>
  <c r="K87" i="4"/>
  <c r="J87" i="4"/>
  <c r="I87" i="4"/>
  <c r="H87" i="4"/>
  <c r="G87" i="4"/>
  <c r="F87" i="4"/>
  <c r="K86" i="4"/>
  <c r="J86" i="4"/>
  <c r="I86" i="4"/>
  <c r="H86" i="4"/>
  <c r="G86" i="4"/>
  <c r="F86" i="4"/>
  <c r="K85" i="4"/>
  <c r="J85" i="4"/>
  <c r="I85" i="4"/>
  <c r="H85" i="4"/>
  <c r="G85" i="4"/>
  <c r="F85" i="4"/>
  <c r="K84" i="4"/>
  <c r="J84" i="4"/>
  <c r="I84" i="4"/>
  <c r="H84" i="4"/>
  <c r="G84" i="4"/>
  <c r="F84" i="4"/>
  <c r="K83" i="4"/>
  <c r="J83" i="4"/>
  <c r="I83" i="4"/>
  <c r="H83" i="4"/>
  <c r="G83" i="4"/>
  <c r="F83" i="4"/>
  <c r="K82" i="4"/>
  <c r="J82" i="4"/>
  <c r="I82" i="4"/>
  <c r="H82" i="4"/>
  <c r="G82" i="4"/>
  <c r="F82" i="4"/>
  <c r="K81" i="4"/>
  <c r="J81" i="4"/>
  <c r="I81" i="4"/>
  <c r="H81" i="4"/>
  <c r="G81" i="4"/>
  <c r="F81" i="4"/>
  <c r="K80" i="4"/>
  <c r="J80" i="4"/>
  <c r="I80" i="4"/>
  <c r="H80" i="4"/>
  <c r="G80" i="4"/>
  <c r="F80" i="4"/>
  <c r="K79" i="4"/>
  <c r="J79" i="4"/>
  <c r="I79" i="4"/>
  <c r="H79" i="4"/>
  <c r="G79" i="4"/>
  <c r="F79" i="4"/>
  <c r="K78" i="4"/>
  <c r="J78" i="4"/>
  <c r="I78" i="4"/>
  <c r="H78" i="4"/>
  <c r="G78" i="4"/>
  <c r="F78" i="4"/>
  <c r="K77" i="4"/>
  <c r="J77" i="4"/>
  <c r="I77" i="4"/>
  <c r="H77" i="4"/>
  <c r="G77" i="4"/>
  <c r="F77" i="4"/>
  <c r="K76" i="4"/>
  <c r="J76" i="4"/>
  <c r="I76" i="4"/>
  <c r="H76" i="4"/>
  <c r="G76" i="4"/>
  <c r="F76" i="4"/>
  <c r="K75" i="4"/>
  <c r="J75" i="4"/>
  <c r="I75" i="4"/>
  <c r="H75" i="4"/>
  <c r="G75" i="4"/>
  <c r="F75" i="4"/>
  <c r="K74" i="4"/>
  <c r="J74" i="4"/>
  <c r="I74" i="4"/>
  <c r="H74" i="4"/>
  <c r="G74" i="4"/>
  <c r="F74" i="4"/>
  <c r="K73" i="4"/>
  <c r="J73" i="4"/>
  <c r="I73" i="4"/>
  <c r="H73" i="4"/>
  <c r="G73" i="4"/>
  <c r="F73" i="4"/>
  <c r="K72" i="4"/>
  <c r="J72" i="4"/>
  <c r="I72" i="4"/>
  <c r="H72" i="4"/>
  <c r="G72" i="4"/>
  <c r="F72" i="4"/>
  <c r="K71" i="4"/>
  <c r="J71" i="4"/>
  <c r="I71" i="4"/>
  <c r="H71" i="4"/>
  <c r="G71" i="4"/>
  <c r="F71" i="4"/>
  <c r="K70" i="4"/>
  <c r="J70" i="4"/>
  <c r="I70" i="4"/>
  <c r="H70" i="4"/>
  <c r="G70" i="4"/>
  <c r="F70" i="4"/>
  <c r="K69" i="4"/>
  <c r="J69" i="4"/>
  <c r="I69" i="4"/>
  <c r="H69" i="4"/>
  <c r="G69" i="4"/>
  <c r="F69" i="4"/>
  <c r="K68" i="4"/>
  <c r="J68" i="4"/>
  <c r="I68" i="4"/>
  <c r="H68" i="4"/>
  <c r="G68" i="4"/>
  <c r="F68" i="4"/>
  <c r="E63" i="4"/>
  <c r="E64" i="4"/>
  <c r="J57" i="4"/>
  <c r="J55" i="4"/>
  <c r="J54" i="4"/>
  <c r="J56" i="4"/>
  <c r="J53" i="4"/>
</calcChain>
</file>

<file path=xl/comments1.xml><?xml version="1.0" encoding="utf-8"?>
<comments xmlns="http://schemas.openxmlformats.org/spreadsheetml/2006/main">
  <authors>
    <author>Vertex42</author>
  </authors>
  <commentList>
    <comment ref="B8" authorId="0">
      <text>
        <r>
          <rPr>
            <sz val="8"/>
            <color indexed="81"/>
            <rFont val="Tahoma"/>
            <family val="2"/>
          </rPr>
          <t>The number of measurements within each sample. For this chart, all samples are assumed to be the same size. In this spreadsheet, the sample size must be between 2 and 25.</t>
        </r>
      </text>
    </comment>
    <comment ref="B9" authorId="0">
      <text>
        <r>
          <rPr>
            <sz val="8"/>
            <color indexed="81"/>
            <rFont val="Tahoma"/>
            <family val="2"/>
          </rPr>
          <t xml:space="preserve">The </t>
        </r>
        <r>
          <rPr>
            <i/>
            <sz val="8"/>
            <color indexed="81"/>
            <rFont val="Tahoma"/>
            <family val="2"/>
          </rPr>
          <t>k</t>
        </r>
        <r>
          <rPr>
            <sz val="8"/>
            <color indexed="81"/>
            <rFont val="Tahoma"/>
            <family val="2"/>
          </rPr>
          <t>-value is number of standard deviations (typically 3) that the upper and lower control limits are placed away from the center line.</t>
        </r>
      </text>
    </comment>
    <comment ref="D51" authorId="0">
      <text>
        <r>
          <rPr>
            <b/>
            <sz val="8"/>
            <color indexed="81"/>
            <rFont val="Tahoma"/>
            <family val="2"/>
          </rPr>
          <t>R-bar</t>
        </r>
        <r>
          <rPr>
            <sz val="8"/>
            <color indexed="81"/>
            <rFont val="Tahoma"/>
            <family val="2"/>
          </rPr>
          <t xml:space="preserve"> is the mean of the Ranges in the data table and is used as the center line for the R-Chart.</t>
        </r>
      </text>
    </comment>
    <comment ref="D52" authorId="0">
      <text>
        <r>
          <rPr>
            <sz val="8"/>
            <color indexed="81"/>
            <rFont val="Tahoma"/>
            <family val="2"/>
          </rPr>
          <t>The estimated process mean is calculated as the mean of the X-bar values from the data table. It is used as the Center Line for the X-bar Chart.</t>
        </r>
      </text>
    </comment>
    <comment ref="D53" authorId="0">
      <text>
        <r>
          <rPr>
            <sz val="8"/>
            <color indexed="81"/>
            <rFont val="Tahoma"/>
            <family val="2"/>
          </rPr>
          <t>The estimated process standard deviation.</t>
        </r>
      </text>
    </comment>
    <comment ref="I53" authorId="0">
      <text>
        <r>
          <rPr>
            <sz val="8"/>
            <color indexed="81"/>
            <rFont val="Tahoma"/>
            <family val="2"/>
          </rPr>
          <t xml:space="preserve">The </t>
        </r>
        <r>
          <rPr>
            <b/>
            <sz val="8"/>
            <color indexed="81"/>
            <rFont val="Tahoma"/>
            <family val="2"/>
          </rPr>
          <t>Cp index</t>
        </r>
        <r>
          <rPr>
            <sz val="8"/>
            <color indexed="81"/>
            <rFont val="Tahoma"/>
            <family val="2"/>
          </rPr>
          <t xml:space="preserve"> is calculated as (USL-LSL)/(6*</t>
        </r>
        <r>
          <rPr>
            <i/>
            <sz val="8"/>
            <color indexed="81"/>
            <rFont val="Tahoma"/>
            <family val="2"/>
          </rPr>
          <t>sigma</t>
        </r>
        <r>
          <rPr>
            <sz val="8"/>
            <color indexed="81"/>
            <rFont val="Tahoma"/>
            <family val="2"/>
          </rPr>
          <t xml:space="preserve">) where </t>
        </r>
        <r>
          <rPr>
            <i/>
            <sz val="8"/>
            <color indexed="81"/>
            <rFont val="Tahoma"/>
            <family val="2"/>
          </rPr>
          <t>sigma</t>
        </r>
        <r>
          <rPr>
            <sz val="8"/>
            <color indexed="81"/>
            <rFont val="Tahoma"/>
            <family val="2"/>
          </rPr>
          <t xml:space="preserve"> is the process standard deviation. You want Cp to be greater than 1.</t>
        </r>
      </text>
    </comment>
    <comment ref="D54" authorId="0">
      <text>
        <r>
          <rPr>
            <sz val="8"/>
            <color indexed="81"/>
            <rFont val="Tahoma"/>
            <family val="2"/>
          </rPr>
          <t xml:space="preserve">This is the </t>
        </r>
        <r>
          <rPr>
            <b/>
            <sz val="8"/>
            <color indexed="81"/>
            <rFont val="Tahoma"/>
            <family val="2"/>
          </rPr>
          <t>standard deviation of the sample mean</t>
        </r>
        <r>
          <rPr>
            <sz val="8"/>
            <color indexed="81"/>
            <rFont val="Tahoma"/>
            <family val="2"/>
          </rPr>
          <t>, calculated as the process standard deviation divided by the square root of the sample size.</t>
        </r>
      </text>
    </comment>
    <comment ref="I54" authorId="0">
      <text>
        <r>
          <rPr>
            <sz val="8"/>
            <color indexed="81"/>
            <rFont val="Tahoma"/>
            <family val="2"/>
          </rPr>
          <t xml:space="preserve">The </t>
        </r>
        <r>
          <rPr>
            <b/>
            <sz val="8"/>
            <color indexed="81"/>
            <rFont val="Tahoma"/>
            <family val="2"/>
          </rPr>
          <t>CPU index</t>
        </r>
        <r>
          <rPr>
            <sz val="8"/>
            <color indexed="81"/>
            <rFont val="Tahoma"/>
            <family val="2"/>
          </rPr>
          <t xml:space="preserve"> is the </t>
        </r>
        <r>
          <rPr>
            <b/>
            <sz val="8"/>
            <color indexed="81"/>
            <rFont val="Tahoma"/>
            <family val="2"/>
          </rPr>
          <t>upper capability index</t>
        </r>
        <r>
          <rPr>
            <sz val="8"/>
            <color indexed="81"/>
            <rFont val="Tahoma"/>
            <family val="2"/>
          </rPr>
          <t xml:space="preserve"> for when you are only given an upper spec limit, USL. You want CPU &gt; 1</t>
        </r>
      </text>
    </comment>
    <comment ref="I55" authorId="0">
      <text>
        <r>
          <rPr>
            <sz val="8"/>
            <color indexed="81"/>
            <rFont val="Tahoma"/>
            <family val="2"/>
          </rPr>
          <t xml:space="preserve">The </t>
        </r>
        <r>
          <rPr>
            <b/>
            <sz val="8"/>
            <color indexed="81"/>
            <rFont val="Tahoma"/>
            <family val="2"/>
          </rPr>
          <t>CPL index</t>
        </r>
        <r>
          <rPr>
            <sz val="8"/>
            <color indexed="81"/>
            <rFont val="Tahoma"/>
            <family val="2"/>
          </rPr>
          <t xml:space="preserve"> is the </t>
        </r>
        <r>
          <rPr>
            <b/>
            <sz val="8"/>
            <color indexed="81"/>
            <rFont val="Tahoma"/>
            <family val="2"/>
          </rPr>
          <t>lower capability index</t>
        </r>
        <r>
          <rPr>
            <sz val="8"/>
            <color indexed="81"/>
            <rFont val="Tahoma"/>
            <family val="2"/>
          </rPr>
          <t xml:space="preserve"> for when you are only given a lower spec limit, LSL. You want a CPL &gt; 1.</t>
        </r>
      </text>
    </comment>
    <comment ref="I56" authorId="0">
      <text>
        <r>
          <rPr>
            <sz val="8"/>
            <color indexed="81"/>
            <rFont val="Tahoma"/>
            <family val="2"/>
          </rPr>
          <t xml:space="preserve">The </t>
        </r>
        <r>
          <rPr>
            <b/>
            <sz val="8"/>
            <color indexed="81"/>
            <rFont val="Tahoma"/>
            <family val="2"/>
          </rPr>
          <t>Cpk index</t>
        </r>
        <r>
          <rPr>
            <sz val="8"/>
            <color indexed="81"/>
            <rFont val="Tahoma"/>
            <family val="2"/>
          </rPr>
          <t xml:space="preserve"> is used when the process mean is shifted away from the target value, or the point half way between the spec limits. It is the minimum of the CPU and CPL. You want a Cpk&gt;1.</t>
        </r>
      </text>
    </comment>
    <comment ref="I57" authorId="0">
      <text>
        <r>
          <rPr>
            <b/>
            <sz val="8"/>
            <color indexed="81"/>
            <rFont val="Tahoma"/>
            <family val="2"/>
          </rPr>
          <t>Percent Yield</t>
        </r>
        <r>
          <rPr>
            <sz val="8"/>
            <color indexed="81"/>
            <rFont val="Tahoma"/>
            <family val="2"/>
          </rPr>
          <t xml:space="preserve"> measures the proportion of the output that is within the spec limits, assuming a Normal population distribution.</t>
        </r>
      </text>
    </comment>
    <comment ref="D63" authorId="0">
      <text>
        <r>
          <rPr>
            <b/>
            <sz val="8"/>
            <color indexed="81"/>
            <rFont val="Tahoma"/>
            <family val="2"/>
          </rPr>
          <t>Probability of a Type I Error (</t>
        </r>
        <r>
          <rPr>
            <b/>
            <sz val="8"/>
            <color indexed="81"/>
            <rFont val="Symbol"/>
            <family val="1"/>
          </rPr>
          <t>a</t>
        </r>
        <r>
          <rPr>
            <b/>
            <sz val="8"/>
            <color indexed="81"/>
            <rFont val="Tahoma"/>
            <family val="2"/>
          </rPr>
          <t>):</t>
        </r>
        <r>
          <rPr>
            <sz val="8"/>
            <color indexed="81"/>
            <rFont val="Tahoma"/>
            <family val="2"/>
          </rPr>
          <t xml:space="preserve">
If a sample value falls outside the control limits, we would conclude that the process is out of control. A Type I error is made when the process is concluded to be out of control when it is really in control. This probability is calculated assuming a normal distribution for the process.</t>
        </r>
      </text>
    </comment>
    <comment ref="D64" authorId="0">
      <text>
        <r>
          <rPr>
            <b/>
            <sz val="8"/>
            <color indexed="81"/>
            <rFont val="Tahoma"/>
            <family val="2"/>
          </rPr>
          <t>In-Control Average Run Length:</t>
        </r>
        <r>
          <rPr>
            <sz val="8"/>
            <color indexed="81"/>
            <rFont val="Tahoma"/>
            <family val="2"/>
          </rPr>
          <t xml:space="preserve">
If the process is </t>
        </r>
        <r>
          <rPr>
            <b/>
            <sz val="8"/>
            <color indexed="81"/>
            <rFont val="Tahoma"/>
            <family val="2"/>
          </rPr>
          <t>in-control</t>
        </r>
        <r>
          <rPr>
            <sz val="8"/>
            <color indexed="81"/>
            <rFont val="Tahoma"/>
            <family val="2"/>
          </rPr>
          <t>, the ARL is the number of samples, on average, you would observe before getting an out-of-control signal. In other words, you expect to get a false alarm (a point outside the control limits) every N samples, where N is the ARL.</t>
        </r>
      </text>
    </comment>
    <comment ref="D67" authorId="0">
      <text>
        <r>
          <rPr>
            <b/>
            <sz val="8"/>
            <color indexed="81"/>
            <rFont val="Tahoma"/>
            <family val="2"/>
          </rPr>
          <t>X-bar</t>
        </r>
        <r>
          <rPr>
            <sz val="8"/>
            <color indexed="81"/>
            <rFont val="Tahoma"/>
            <family val="2"/>
          </rPr>
          <t xml:space="preserve"> is the </t>
        </r>
        <r>
          <rPr>
            <b/>
            <sz val="8"/>
            <color indexed="81"/>
            <rFont val="Tahoma"/>
            <family val="2"/>
          </rPr>
          <t>sample mean</t>
        </r>
        <r>
          <rPr>
            <sz val="8"/>
            <color indexed="81"/>
            <rFont val="Tahoma"/>
            <family val="2"/>
          </rPr>
          <t xml:space="preserve"> calculated as the sum of the observations divided by the number of observations in the sample (n).</t>
        </r>
      </text>
    </comment>
    <comment ref="E67" authorId="0">
      <text>
        <r>
          <rPr>
            <sz val="8"/>
            <color indexed="81"/>
            <rFont val="Tahoma"/>
            <family val="2"/>
          </rPr>
          <t xml:space="preserve">The </t>
        </r>
        <r>
          <rPr>
            <b/>
            <sz val="8"/>
            <color indexed="81"/>
            <rFont val="Tahoma"/>
            <family val="2"/>
          </rPr>
          <t>range</t>
        </r>
        <r>
          <rPr>
            <sz val="8"/>
            <color indexed="81"/>
            <rFont val="Tahoma"/>
            <family val="2"/>
          </rPr>
          <t xml:space="preserve"> for each sample is calculated as the Max value minus the Min value.</t>
        </r>
      </text>
    </comment>
  </commentList>
</comments>
</file>

<file path=xl/sharedStrings.xml><?xml version="1.0" encoding="utf-8"?>
<sst xmlns="http://schemas.openxmlformats.org/spreadsheetml/2006/main" count="45" uniqueCount="42">
  <si>
    <t>Mean Thickness (Xbar)</t>
  </si>
  <si>
    <t>[Date]</t>
  </si>
  <si>
    <t>Sample</t>
  </si>
  <si>
    <t>[Title or Process]</t>
  </si>
  <si>
    <t>CL</t>
  </si>
  <si>
    <t>UCL</t>
  </si>
  <si>
    <t>k</t>
  </si>
  <si>
    <t>LCL</t>
  </si>
  <si>
    <t>Quality Characteristic</t>
  </si>
  <si>
    <t>Data Table</t>
  </si>
  <si>
    <t>X-bar</t>
  </si>
  <si>
    <t>ARL</t>
  </si>
  <si>
    <t>samples</t>
  </si>
  <si>
    <t>a</t>
  </si>
  <si>
    <t>Range</t>
  </si>
  <si>
    <t>Statistics from Data Table</t>
  </si>
  <si>
    <t>R-bar</t>
  </si>
  <si>
    <t>Control Limits for X-bar Chart</t>
  </si>
  <si>
    <t>Control Limits for R Chart</t>
  </si>
  <si>
    <t>X-bar Chart</t>
  </si>
  <si>
    <t>R Chart</t>
  </si>
  <si>
    <t>Process Capability</t>
  </si>
  <si>
    <t>Upper Spec Limit, USL</t>
  </si>
  <si>
    <t>Lower Spec Limit, LSL</t>
  </si>
  <si>
    <t>CPU</t>
  </si>
  <si>
    <t>CPL</t>
  </si>
  <si>
    <t>Percent Yield</t>
  </si>
  <si>
    <t>Control Chart for Mean and Range</t>
  </si>
  <si>
    <r>
      <t xml:space="preserve">Sample Size, </t>
    </r>
    <r>
      <rPr>
        <i/>
        <sz val="10"/>
        <rFont val="Arial"/>
      </rPr>
      <t>n</t>
    </r>
  </si>
  <si>
    <r>
      <t xml:space="preserve">Process Mean, </t>
    </r>
    <r>
      <rPr>
        <sz val="10"/>
        <rFont val="Symbol"/>
        <family val="1"/>
      </rPr>
      <t>m</t>
    </r>
    <r>
      <rPr>
        <sz val="10"/>
        <rFont val="Arial"/>
      </rPr>
      <t>-hat</t>
    </r>
  </si>
  <si>
    <r>
      <t xml:space="preserve">Process St.Dev., </t>
    </r>
    <r>
      <rPr>
        <sz val="10"/>
        <rFont val="Symbol"/>
        <family val="1"/>
      </rPr>
      <t>s</t>
    </r>
    <r>
      <rPr>
        <sz val="10"/>
        <rFont val="Arial"/>
      </rPr>
      <t>-hat</t>
    </r>
  </si>
  <si>
    <r>
      <t>C</t>
    </r>
    <r>
      <rPr>
        <vertAlign val="subscript"/>
        <sz val="10"/>
        <rFont val="Arial"/>
        <family val="2"/>
      </rPr>
      <t>p</t>
    </r>
  </si>
  <si>
    <r>
      <t>s</t>
    </r>
    <r>
      <rPr>
        <vertAlign val="subscript"/>
        <sz val="10"/>
        <rFont val="Arial"/>
        <family val="2"/>
      </rPr>
      <t>X-bar</t>
    </r>
  </si>
  <si>
    <r>
      <t>C</t>
    </r>
    <r>
      <rPr>
        <vertAlign val="subscript"/>
        <sz val="10"/>
        <rFont val="Arial"/>
        <family val="2"/>
      </rPr>
      <t>pk</t>
    </r>
  </si>
  <si>
    <r>
      <t>CL</t>
    </r>
    <r>
      <rPr>
        <vertAlign val="subscript"/>
        <sz val="10"/>
        <rFont val="Arial"/>
        <family val="2"/>
      </rPr>
      <t>X-bar</t>
    </r>
  </si>
  <si>
    <r>
      <t>CL</t>
    </r>
    <r>
      <rPr>
        <vertAlign val="subscript"/>
        <sz val="10"/>
        <rFont val="Arial"/>
        <family val="2"/>
      </rPr>
      <t>R</t>
    </r>
  </si>
  <si>
    <r>
      <t>UCL</t>
    </r>
    <r>
      <rPr>
        <vertAlign val="subscript"/>
        <sz val="10"/>
        <rFont val="Arial"/>
        <family val="2"/>
      </rPr>
      <t>X-bar</t>
    </r>
  </si>
  <si>
    <r>
      <t>CL+k</t>
    </r>
    <r>
      <rPr>
        <sz val="10"/>
        <rFont val="Symbol"/>
        <family val="1"/>
      </rPr>
      <t>s</t>
    </r>
    <r>
      <rPr>
        <vertAlign val="subscript"/>
        <sz val="10"/>
        <rFont val="Arial"/>
        <family val="2"/>
      </rPr>
      <t>X-bar</t>
    </r>
  </si>
  <si>
    <r>
      <t>UCL</t>
    </r>
    <r>
      <rPr>
        <vertAlign val="subscript"/>
        <sz val="10"/>
        <rFont val="Arial"/>
        <family val="2"/>
      </rPr>
      <t>R</t>
    </r>
  </si>
  <si>
    <r>
      <t>LCL</t>
    </r>
    <r>
      <rPr>
        <vertAlign val="subscript"/>
        <sz val="10"/>
        <rFont val="Arial"/>
        <family val="2"/>
      </rPr>
      <t>X-bar</t>
    </r>
  </si>
  <si>
    <r>
      <t>CL-k</t>
    </r>
    <r>
      <rPr>
        <sz val="10"/>
        <rFont val="Symbol"/>
        <family val="1"/>
      </rPr>
      <t>s</t>
    </r>
    <r>
      <rPr>
        <vertAlign val="subscript"/>
        <sz val="10"/>
        <rFont val="Arial"/>
        <family val="2"/>
      </rPr>
      <t>X-bar</t>
    </r>
  </si>
  <si>
    <r>
      <t>LCL</t>
    </r>
    <r>
      <rPr>
        <vertAlign val="subscript"/>
        <sz val="10"/>
        <rFont val="Arial"/>
        <family val="2"/>
      </rPr>
      <t>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</si>
</sst>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
  </numFmts>
  <fonts count="35" x14ac:knownFonts="1">
    <font>
      <sz val="10"/>
      <name val="Arial"/>
    </font>
    <font>
      <sz val="10"/>
      <name val="Arial"/>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ont>
    <font>
      <sz val="11"/>
      <color indexed="53"/>
      <name val="Calibri"/>
      <family val="2"/>
    </font>
    <font>
      <sz val="11"/>
      <color indexed="50"/>
      <name val="Calibri"/>
      <family val="2"/>
    </font>
    <font>
      <sz val="11"/>
      <color indexed="59"/>
      <name val="Calibri"/>
      <family val="2"/>
    </font>
    <font>
      <sz val="10"/>
      <name val="Arial"/>
    </font>
    <font>
      <b/>
      <sz val="11"/>
      <color indexed="63"/>
      <name val="Calibri"/>
      <family val="2"/>
    </font>
    <font>
      <b/>
      <sz val="18"/>
      <color indexed="18"/>
      <name val="Cambria"/>
      <family val="2"/>
    </font>
    <font>
      <b/>
      <sz val="11"/>
      <color indexed="8"/>
      <name val="Calibri"/>
      <family val="2"/>
    </font>
    <font>
      <sz val="11"/>
      <color indexed="10"/>
      <name val="Calibri"/>
      <family val="2"/>
    </font>
    <font>
      <b/>
      <sz val="12"/>
      <name val="Arial"/>
      <family val="2"/>
    </font>
    <font>
      <b/>
      <sz val="8"/>
      <color indexed="81"/>
      <name val="Tahoma"/>
      <family val="2"/>
    </font>
    <font>
      <sz val="8"/>
      <name val="Arial"/>
    </font>
    <font>
      <b/>
      <sz val="10"/>
      <name val="Arial"/>
    </font>
    <font>
      <sz val="8"/>
      <name val="Arial"/>
    </font>
    <font>
      <b/>
      <sz val="18"/>
      <color indexed="53"/>
      <name val="Arial"/>
      <family val="2"/>
    </font>
    <font>
      <i/>
      <sz val="10"/>
      <name val="Arial"/>
    </font>
    <font>
      <sz val="10"/>
      <name val="Symbol"/>
      <family val="1"/>
    </font>
    <font>
      <vertAlign val="subscript"/>
      <sz val="10"/>
      <name val="Arial"/>
      <family val="2"/>
    </font>
    <font>
      <b/>
      <sz val="12"/>
      <color indexed="9"/>
      <name val="Arial"/>
      <family val="2"/>
    </font>
    <font>
      <sz val="10"/>
      <color indexed="9"/>
      <name val="Arial"/>
      <family val="2"/>
    </font>
    <font>
      <i/>
      <sz val="10"/>
      <color indexed="9"/>
      <name val="Arial"/>
      <family val="2"/>
    </font>
    <font>
      <sz val="10"/>
      <color indexed="55"/>
      <name val="Arial"/>
      <family val="2"/>
    </font>
    <font>
      <sz val="8"/>
      <color indexed="81"/>
      <name val="Tahoma"/>
      <family val="2"/>
    </font>
    <font>
      <i/>
      <sz val="8"/>
      <color indexed="81"/>
      <name val="Tahoma"/>
      <family val="2"/>
    </font>
    <font>
      <b/>
      <sz val="8"/>
      <color indexed="81"/>
      <name val="Symbol"/>
      <family val="1"/>
    </font>
  </fonts>
  <fills count="11">
    <fill>
      <patternFill patternType="none"/>
    </fill>
    <fill>
      <patternFill patternType="gray125"/>
    </fill>
    <fill>
      <patternFill patternType="solid">
        <fgColor indexed="26"/>
      </patternFill>
    </fill>
    <fill>
      <patternFill patternType="solid">
        <fgColor indexed="29"/>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bgColor indexed="64"/>
      </patternFill>
    </fill>
    <fill>
      <patternFill patternType="solid">
        <fgColor indexed="53"/>
        <bgColor indexed="64"/>
      </patternFill>
    </fill>
    <fill>
      <patternFill patternType="solid">
        <fgColor indexed="43"/>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s>
  <cellStyleXfs count="21">
    <xf numFmtId="0" fontId="0" fillId="0" borderId="0"/>
    <xf numFmtId="0" fontId="2" fillId="4" borderId="0" applyNumberFormat="0" applyBorder="0" applyAlignment="0" applyProtection="0"/>
    <xf numFmtId="0" fontId="3" fillId="5" borderId="1" applyNumberFormat="0" applyAlignment="0" applyProtection="0"/>
    <xf numFmtId="0" fontId="4" fillId="6" borderId="2" applyNumberFormat="0" applyAlignment="0" applyProtection="0"/>
    <xf numFmtId="0" fontId="5" fillId="0" borderId="0" applyNumberFormat="0" applyFill="0" applyBorder="0" applyAlignment="0" applyProtection="0"/>
    <xf numFmtId="0" fontId="6" fillId="7"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alignment vertical="top"/>
      <protection locked="0"/>
    </xf>
    <xf numFmtId="0" fontId="11" fillId="3" borderId="1" applyNumberFormat="0" applyAlignment="0" applyProtection="0"/>
    <xf numFmtId="0" fontId="12" fillId="0" borderId="6" applyNumberFormat="0" applyFill="0" applyAlignment="0" applyProtection="0"/>
    <xf numFmtId="0" fontId="13" fillId="2" borderId="0" applyNumberFormat="0" applyBorder="0" applyAlignment="0" applyProtection="0"/>
    <xf numFmtId="0" fontId="14" fillId="0" borderId="0"/>
    <xf numFmtId="0" fontId="14" fillId="2" borderId="7" applyNumberFormat="0" applyFont="0" applyAlignment="0" applyProtection="0"/>
    <xf numFmtId="0" fontId="15" fillId="5"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40">
    <xf numFmtId="0" fontId="0" fillId="0" borderId="0" xfId="0"/>
    <xf numFmtId="0" fontId="24" fillId="0" borderId="0" xfId="0" applyFont="1" applyFill="1" applyAlignment="1" applyProtection="1">
      <alignment horizontal="left"/>
    </xf>
    <xf numFmtId="0" fontId="14" fillId="0" borderId="0" xfId="0" applyFont="1" applyFill="1" applyProtection="1"/>
    <xf numFmtId="0" fontId="0" fillId="0" borderId="0" xfId="0" applyFill="1" applyProtection="1"/>
    <xf numFmtId="0" fontId="14" fillId="0" borderId="0" xfId="0" applyFont="1" applyProtection="1"/>
    <xf numFmtId="0" fontId="14" fillId="0" borderId="0" xfId="0" applyFont="1" applyAlignment="1" applyProtection="1"/>
    <xf numFmtId="0" fontId="22" fillId="0" borderId="0" xfId="0" applyFont="1" applyFill="1" applyAlignment="1" applyProtection="1">
      <alignment horizontal="right"/>
    </xf>
    <xf numFmtId="0" fontId="14" fillId="0" borderId="0" xfId="0" applyFont="1" applyAlignment="1" applyProtection="1">
      <alignment horizontal="left"/>
    </xf>
    <xf numFmtId="0" fontId="10" fillId="0" borderId="0" xfId="10" applyAlignment="1" applyProtection="1"/>
    <xf numFmtId="0" fontId="14" fillId="0" borderId="0" xfId="0" applyFont="1" applyAlignment="1" applyProtection="1">
      <alignment horizontal="right"/>
    </xf>
    <xf numFmtId="0" fontId="22" fillId="0" borderId="0" xfId="0" applyFont="1" applyAlignment="1" applyProtection="1">
      <alignment horizontal="right" indent="1"/>
    </xf>
    <xf numFmtId="0" fontId="14" fillId="0" borderId="0" xfId="0" applyFont="1" applyAlignment="1">
      <alignment horizontal="right" indent="1"/>
    </xf>
    <xf numFmtId="0" fontId="25" fillId="0" borderId="0" xfId="0" applyFont="1" applyAlignment="1">
      <alignment horizontal="right" indent="1"/>
    </xf>
    <xf numFmtId="0" fontId="19" fillId="8" borderId="0" xfId="0" applyFont="1" applyFill="1" applyProtection="1"/>
    <xf numFmtId="0" fontId="14" fillId="0" borderId="0" xfId="0" applyFont="1" applyFill="1" applyAlignment="1">
      <alignment horizontal="right" indent="1"/>
    </xf>
    <xf numFmtId="166" fontId="14" fillId="0" borderId="0" xfId="0" applyNumberFormat="1" applyFont="1" applyProtection="1"/>
    <xf numFmtId="0" fontId="14" fillId="0" borderId="0" xfId="0" applyFont="1" applyAlignment="1" applyProtection="1">
      <alignment horizontal="right" indent="1"/>
    </xf>
    <xf numFmtId="166" fontId="14" fillId="0" borderId="0" xfId="0" applyNumberFormat="1" applyFont="1" applyAlignment="1" applyProtection="1">
      <alignment horizontal="right"/>
    </xf>
    <xf numFmtId="0" fontId="26" fillId="0" borderId="0" xfId="0" applyFont="1" applyAlignment="1" applyProtection="1">
      <alignment horizontal="right" indent="1"/>
    </xf>
    <xf numFmtId="10" fontId="14" fillId="0" borderId="0" xfId="17" applyNumberFormat="1" applyFont="1" applyAlignment="1" applyProtection="1">
      <alignment horizontal="right"/>
    </xf>
    <xf numFmtId="0" fontId="28" fillId="9" borderId="0" xfId="0" applyFont="1" applyFill="1" applyProtection="1"/>
    <xf numFmtId="0" fontId="29" fillId="9" borderId="0" xfId="0" applyFont="1" applyFill="1" applyProtection="1"/>
    <xf numFmtId="166" fontId="0" fillId="0" borderId="0" xfId="0" applyNumberFormat="1" applyFill="1"/>
    <xf numFmtId="166" fontId="14" fillId="0" borderId="0" xfId="0" applyNumberFormat="1" applyFont="1" applyFill="1" applyProtection="1"/>
    <xf numFmtId="0" fontId="26" fillId="0" borderId="0" xfId="0" applyFont="1" applyFill="1" applyAlignment="1" applyProtection="1">
      <alignment horizontal="right" indent="1"/>
    </xf>
    <xf numFmtId="165" fontId="14" fillId="0" borderId="0" xfId="17" applyNumberFormat="1" applyFont="1" applyFill="1" applyProtection="1"/>
    <xf numFmtId="0" fontId="14" fillId="0" borderId="0" xfId="0" applyFont="1" applyFill="1" applyAlignment="1" applyProtection="1">
      <alignment horizontal="right" indent="1"/>
    </xf>
    <xf numFmtId="164" fontId="14" fillId="0" borderId="0" xfId="0" applyNumberFormat="1" applyFont="1" applyFill="1" applyProtection="1"/>
    <xf numFmtId="0" fontId="23" fillId="0" borderId="0" xfId="0" applyFont="1" applyFill="1" applyProtection="1"/>
    <xf numFmtId="0" fontId="19" fillId="0" borderId="0" xfId="0" applyFont="1" applyProtection="1"/>
    <xf numFmtId="0" fontId="30" fillId="9" borderId="10" xfId="0" applyFont="1" applyFill="1" applyBorder="1" applyAlignment="1">
      <alignment horizontal="right"/>
    </xf>
    <xf numFmtId="0" fontId="29" fillId="9" borderId="10" xfId="0" applyFont="1" applyFill="1" applyBorder="1" applyAlignment="1">
      <alignment horizontal="center"/>
    </xf>
    <xf numFmtId="166" fontId="31" fillId="0" borderId="0" xfId="0" applyNumberFormat="1" applyFont="1" applyFill="1" applyAlignment="1" applyProtection="1">
      <alignment horizontal="center"/>
    </xf>
    <xf numFmtId="0" fontId="0" fillId="10" borderId="7" xfId="0" applyFill="1" applyBorder="1"/>
    <xf numFmtId="0" fontId="0" fillId="10" borderId="0" xfId="0" applyFill="1" applyAlignment="1">
      <alignment horizontal="right"/>
    </xf>
    <xf numFmtId="0" fontId="0" fillId="10" borderId="0" xfId="0" applyFill="1"/>
    <xf numFmtId="0" fontId="14" fillId="10" borderId="0" xfId="0" applyFont="1" applyFill="1" applyProtection="1"/>
    <xf numFmtId="0" fontId="25" fillId="10" borderId="11" xfId="0" applyFont="1" applyFill="1" applyBorder="1" applyAlignment="1" applyProtection="1">
      <alignment horizontal="left"/>
    </xf>
    <xf numFmtId="0" fontId="0" fillId="0" borderId="12" xfId="0" applyBorder="1" applyAlignment="1">
      <alignment horizontal="left"/>
    </xf>
    <xf numFmtId="0" fontId="0" fillId="0" borderId="13" xfId="0" applyBorder="1" applyAlignment="1">
      <alignment horizontal="left"/>
    </xf>
  </cellXfs>
  <cellStyles count="21">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Linked Cell" xfId="12"/>
    <cellStyle name="Neutral" xfId="13"/>
    <cellStyle name="Normaal" xfId="0" builtinId="0"/>
    <cellStyle name="Normal 2" xfId="14"/>
    <cellStyle name="Note" xfId="15"/>
    <cellStyle name="Output" xfId="16"/>
    <cellStyle name="Procent" xfId="17" builtinId="5"/>
    <cellStyle name="Title" xfId="18"/>
    <cellStyle name="Total" xfId="19"/>
    <cellStyle name="Warning Text" xfId="2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792793403095288"/>
          <c:y val="0.050228338499493"/>
          <c:w val="0.843243892383169"/>
          <c:h val="0.757991290083259"/>
        </c:manualLayout>
      </c:layout>
      <c:lineChart>
        <c:grouping val="standard"/>
        <c:varyColors val="0"/>
        <c:ser>
          <c:idx val="0"/>
          <c:order val="0"/>
          <c:tx>
            <c:strRef>
              <c:f>XbarR!$D$67</c:f>
              <c:strCache>
                <c:ptCount val="1"/>
                <c:pt idx="0">
                  <c:v>X-bar</c:v>
                </c:pt>
              </c:strCache>
            </c:strRef>
          </c:tx>
          <c:spPr>
            <a:ln w="12700">
              <a:solidFill>
                <a:srgbClr val="000080"/>
              </a:solidFill>
              <a:prstDash val="solid"/>
            </a:ln>
          </c:spPr>
          <c:marker>
            <c:symbol val="square"/>
            <c:size val="6"/>
            <c:spPr>
              <a:solidFill>
                <a:srgbClr val="000080"/>
              </a:solidFill>
              <a:ln>
                <a:solidFill>
                  <a:srgbClr val="000080"/>
                </a:solidFill>
                <a:prstDash val="solid"/>
              </a:ln>
            </c:spPr>
          </c:marker>
          <c:cat>
            <c:numRef>
              <c:f>XbarR!$C$68:$C$110</c:f>
              <c:numCache>
                <c:formatCode>General</c:formatCode>
                <c:ptCount val="43"/>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numCache>
            </c:numRef>
          </c:cat>
          <c:val>
            <c:numRef>
              <c:f>XbarR!$D$68:$D$110</c:f>
              <c:numCache>
                <c:formatCode>General</c:formatCode>
                <c:ptCount val="43"/>
                <c:pt idx="0">
                  <c:v>4.197989176266667</c:v>
                </c:pt>
                <c:pt idx="1">
                  <c:v>4.047650757</c:v>
                </c:pt>
                <c:pt idx="2">
                  <c:v>4.112468178640777</c:v>
                </c:pt>
                <c:pt idx="3">
                  <c:v>4.145559297777778</c:v>
                </c:pt>
                <c:pt idx="4">
                  <c:v>4.350119324</c:v>
                </c:pt>
                <c:pt idx="5">
                  <c:v>4.0997536215</c:v>
                </c:pt>
                <c:pt idx="6">
                  <c:v>4.009712524</c:v>
                </c:pt>
                <c:pt idx="7">
                  <c:v>4.013176829333334</c:v>
                </c:pt>
                <c:pt idx="8">
                  <c:v>4.164497258153846</c:v>
                </c:pt>
                <c:pt idx="9">
                  <c:v>4.225805714098361</c:v>
                </c:pt>
                <c:pt idx="10">
                  <c:v>4.200853922533333</c:v>
                </c:pt>
                <c:pt idx="11">
                  <c:v>4.1030202024</c:v>
                </c:pt>
                <c:pt idx="12">
                  <c:v>4.113322373000001</c:v>
                </c:pt>
                <c:pt idx="13">
                  <c:v>4.2036135872</c:v>
                </c:pt>
                <c:pt idx="14">
                  <c:v>4.182009582583333</c:v>
                </c:pt>
                <c:pt idx="15">
                  <c:v>4.201752441466666</c:v>
                </c:pt>
                <c:pt idx="16">
                  <c:v>4.163529317202797</c:v>
                </c:pt>
                <c:pt idx="17">
                  <c:v>4.203212274152823</c:v>
                </c:pt>
                <c:pt idx="18">
                  <c:v>4.204136861166666</c:v>
                </c:pt>
                <c:pt idx="19">
                  <c:v>4.140535427027027</c:v>
                </c:pt>
                <c:pt idx="20">
                  <c:v>4.225002929866667</c:v>
                </c:pt>
                <c:pt idx="21">
                  <c:v>4.208695475</c:v>
                </c:pt>
                <c:pt idx="22">
                  <c:v>4.199307301833333</c:v>
                </c:pt>
                <c:pt idx="23">
                  <c:v>4.246306203166666</c:v>
                </c:pt>
                <c:pt idx="24">
                  <c:v>4.039669951999998</c:v>
                </c:pt>
                <c:pt idx="25">
                  <c:v>4.080536668085105</c:v>
                </c:pt>
                <c:pt idx="26">
                  <c:v>4.040951855439999</c:v>
                </c:pt>
                <c:pt idx="27">
                  <c:v>4.1982067872</c:v>
                </c:pt>
                <c:pt idx="28">
                  <c:v>4.202292265058823</c:v>
                </c:pt>
                <c:pt idx="29">
                  <c:v>4.259051411833332</c:v>
                </c:pt>
                <c:pt idx="30">
                  <c:v>4.201417439833333</c:v>
                </c:pt>
                <c:pt idx="31">
                  <c:v>4.129682556</c:v>
                </c:pt>
                <c:pt idx="32">
                  <c:v>4.154887316</c:v>
                </c:pt>
                <c:pt idx="33">
                  <c:v>4.013981936</c:v>
                </c:pt>
                <c:pt idx="34">
                  <c:v>4.1074924924</c:v>
                </c:pt>
                <c:pt idx="35">
                  <c:v>4.251868896333332</c:v>
                </c:pt>
                <c:pt idx="36">
                  <c:v>4.176146980898876</c:v>
                </c:pt>
                <c:pt idx="37">
                  <c:v>4.176146980898876</c:v>
                </c:pt>
                <c:pt idx="38">
                  <c:v>4.225988718833333</c:v>
                </c:pt>
                <c:pt idx="39">
                  <c:v>4.2378595704</c:v>
                </c:pt>
                <c:pt idx="40">
                  <c:v>4.239984678206897</c:v>
                </c:pt>
                <c:pt idx="41">
                  <c:v>4.204740682292993</c:v>
                </c:pt>
                <c:pt idx="42">
                  <c:v>4.254305138307692</c:v>
                </c:pt>
              </c:numCache>
            </c:numRef>
          </c:val>
          <c:smooth val="0"/>
        </c:ser>
        <c:ser>
          <c:idx val="1"/>
          <c:order val="1"/>
          <c:tx>
            <c:strRef>
              <c:f>XbarR!$F$67</c:f>
              <c:strCache>
                <c:ptCount val="1"/>
                <c:pt idx="0">
                  <c:v>CL</c:v>
                </c:pt>
              </c:strCache>
            </c:strRef>
          </c:tx>
          <c:spPr>
            <a:ln w="25400">
              <a:solidFill>
                <a:srgbClr val="109618"/>
              </a:solidFill>
              <a:prstDash val="sysDash"/>
            </a:ln>
          </c:spPr>
          <c:marker>
            <c:symbol val="none"/>
          </c:marker>
          <c:cat>
            <c:numRef>
              <c:f>XbarR!$C$68:$C$110</c:f>
              <c:numCache>
                <c:formatCode>General</c:formatCode>
                <c:ptCount val="43"/>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numCache>
            </c:numRef>
          </c:cat>
          <c:val>
            <c:numRef>
              <c:f>XbarR!$F$68:$F$110</c:f>
              <c:numCache>
                <c:formatCode>0.000</c:formatCode>
                <c:ptCount val="43"/>
                <c:pt idx="0">
                  <c:v>4.166447509427734</c:v>
                </c:pt>
                <c:pt idx="1">
                  <c:v>4.166447509427734</c:v>
                </c:pt>
                <c:pt idx="2">
                  <c:v>4.166447509427734</c:v>
                </c:pt>
                <c:pt idx="3">
                  <c:v>4.166447509427734</c:v>
                </c:pt>
                <c:pt idx="4">
                  <c:v>4.166447509427734</c:v>
                </c:pt>
                <c:pt idx="5">
                  <c:v>4.166447509427734</c:v>
                </c:pt>
                <c:pt idx="6">
                  <c:v>4.166447509427734</c:v>
                </c:pt>
                <c:pt idx="7">
                  <c:v>4.166447509427734</c:v>
                </c:pt>
                <c:pt idx="8">
                  <c:v>4.166447509427734</c:v>
                </c:pt>
                <c:pt idx="9">
                  <c:v>4.166447509427734</c:v>
                </c:pt>
                <c:pt idx="10">
                  <c:v>4.166447509427734</c:v>
                </c:pt>
                <c:pt idx="11">
                  <c:v>4.166447509427734</c:v>
                </c:pt>
                <c:pt idx="12">
                  <c:v>4.166447509427734</c:v>
                </c:pt>
                <c:pt idx="13">
                  <c:v>4.166447509427734</c:v>
                </c:pt>
                <c:pt idx="14">
                  <c:v>4.166447509427734</c:v>
                </c:pt>
                <c:pt idx="15">
                  <c:v>4.166447509427734</c:v>
                </c:pt>
                <c:pt idx="16">
                  <c:v>4.166447509427734</c:v>
                </c:pt>
                <c:pt idx="17">
                  <c:v>4.166447509427734</c:v>
                </c:pt>
                <c:pt idx="18">
                  <c:v>4.166447509427734</c:v>
                </c:pt>
                <c:pt idx="19">
                  <c:v>4.166447509427734</c:v>
                </c:pt>
                <c:pt idx="20">
                  <c:v>4.166447509427734</c:v>
                </c:pt>
                <c:pt idx="21">
                  <c:v>4.166447509427734</c:v>
                </c:pt>
                <c:pt idx="22">
                  <c:v>4.166447509427734</c:v>
                </c:pt>
                <c:pt idx="23">
                  <c:v>4.166447509427734</c:v>
                </c:pt>
                <c:pt idx="24">
                  <c:v>4.166447509427734</c:v>
                </c:pt>
                <c:pt idx="25">
                  <c:v>4.166447509427734</c:v>
                </c:pt>
                <c:pt idx="26">
                  <c:v>4.166447509427734</c:v>
                </c:pt>
                <c:pt idx="27">
                  <c:v>4.166447509427734</c:v>
                </c:pt>
                <c:pt idx="28">
                  <c:v>4.166447509427734</c:v>
                </c:pt>
                <c:pt idx="29">
                  <c:v>4.166447509427734</c:v>
                </c:pt>
                <c:pt idx="30">
                  <c:v>4.166447509427734</c:v>
                </c:pt>
                <c:pt idx="31">
                  <c:v>4.166447509427734</c:v>
                </c:pt>
                <c:pt idx="32">
                  <c:v>4.166447509427734</c:v>
                </c:pt>
                <c:pt idx="33">
                  <c:v>4.166447509427734</c:v>
                </c:pt>
                <c:pt idx="34">
                  <c:v>4.166447509427734</c:v>
                </c:pt>
                <c:pt idx="35">
                  <c:v>4.166447509427734</c:v>
                </c:pt>
                <c:pt idx="36">
                  <c:v>4.166447509427734</c:v>
                </c:pt>
                <c:pt idx="37">
                  <c:v>4.166447509427734</c:v>
                </c:pt>
                <c:pt idx="38">
                  <c:v>4.166447509427734</c:v>
                </c:pt>
                <c:pt idx="39">
                  <c:v>4.166447509427734</c:v>
                </c:pt>
                <c:pt idx="40">
                  <c:v>4.166447509427734</c:v>
                </c:pt>
                <c:pt idx="41">
                  <c:v>4.166447509427734</c:v>
                </c:pt>
                <c:pt idx="42">
                  <c:v>4.166447509427734</c:v>
                </c:pt>
              </c:numCache>
            </c:numRef>
          </c:val>
          <c:smooth val="0"/>
        </c:ser>
        <c:ser>
          <c:idx val="2"/>
          <c:order val="2"/>
          <c:tx>
            <c:strRef>
              <c:f>XbarR!$G$67</c:f>
              <c:strCache>
                <c:ptCount val="1"/>
                <c:pt idx="0">
                  <c:v>UCL</c:v>
                </c:pt>
              </c:strCache>
            </c:strRef>
          </c:tx>
          <c:spPr>
            <a:ln w="25400">
              <a:solidFill>
                <a:srgbClr val="FF0000"/>
              </a:solidFill>
              <a:prstDash val="solid"/>
            </a:ln>
          </c:spPr>
          <c:marker>
            <c:symbol val="none"/>
          </c:marker>
          <c:cat>
            <c:numRef>
              <c:f>XbarR!$C$68:$C$110</c:f>
              <c:numCache>
                <c:formatCode>General</c:formatCode>
                <c:ptCount val="43"/>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numCache>
            </c:numRef>
          </c:cat>
          <c:val>
            <c:numRef>
              <c:f>XbarR!$G$68:$G$110</c:f>
              <c:numCache>
                <c:formatCode>0.000</c:formatCode>
                <c:ptCount val="43"/>
                <c:pt idx="0">
                  <c:v>4.272759908269263</c:v>
                </c:pt>
                <c:pt idx="1">
                  <c:v>4.272759908269263</c:v>
                </c:pt>
                <c:pt idx="2">
                  <c:v>4.272759908269263</c:v>
                </c:pt>
                <c:pt idx="3">
                  <c:v>4.272759908269263</c:v>
                </c:pt>
                <c:pt idx="4">
                  <c:v>4.272759908269263</c:v>
                </c:pt>
                <c:pt idx="5">
                  <c:v>4.272759908269263</c:v>
                </c:pt>
                <c:pt idx="6">
                  <c:v>4.272759908269263</c:v>
                </c:pt>
                <c:pt idx="7">
                  <c:v>4.272759908269263</c:v>
                </c:pt>
                <c:pt idx="8">
                  <c:v>4.272759908269263</c:v>
                </c:pt>
                <c:pt idx="9">
                  <c:v>4.272759908269263</c:v>
                </c:pt>
                <c:pt idx="10">
                  <c:v>4.272759908269263</c:v>
                </c:pt>
                <c:pt idx="11">
                  <c:v>4.272759908269263</c:v>
                </c:pt>
                <c:pt idx="12">
                  <c:v>4.272759908269263</c:v>
                </c:pt>
                <c:pt idx="13">
                  <c:v>4.272759908269263</c:v>
                </c:pt>
                <c:pt idx="14">
                  <c:v>4.272759908269263</c:v>
                </c:pt>
                <c:pt idx="15">
                  <c:v>4.272759908269263</c:v>
                </c:pt>
                <c:pt idx="16">
                  <c:v>4.272759908269263</c:v>
                </c:pt>
                <c:pt idx="17">
                  <c:v>4.272759908269263</c:v>
                </c:pt>
                <c:pt idx="18">
                  <c:v>4.272759908269263</c:v>
                </c:pt>
                <c:pt idx="19">
                  <c:v>4.272759908269263</c:v>
                </c:pt>
                <c:pt idx="20">
                  <c:v>4.272759908269263</c:v>
                </c:pt>
                <c:pt idx="21">
                  <c:v>4.272759908269263</c:v>
                </c:pt>
                <c:pt idx="22">
                  <c:v>4.272759908269263</c:v>
                </c:pt>
                <c:pt idx="23">
                  <c:v>4.272759908269263</c:v>
                </c:pt>
                <c:pt idx="24">
                  <c:v>4.272759908269263</c:v>
                </c:pt>
                <c:pt idx="25">
                  <c:v>4.272759908269263</c:v>
                </c:pt>
                <c:pt idx="26">
                  <c:v>4.272759908269263</c:v>
                </c:pt>
                <c:pt idx="27">
                  <c:v>4.272759908269263</c:v>
                </c:pt>
                <c:pt idx="28">
                  <c:v>4.272759908269263</c:v>
                </c:pt>
                <c:pt idx="29">
                  <c:v>4.272759908269263</c:v>
                </c:pt>
                <c:pt idx="30">
                  <c:v>4.272759908269263</c:v>
                </c:pt>
                <c:pt idx="31">
                  <c:v>4.272759908269263</c:v>
                </c:pt>
                <c:pt idx="32">
                  <c:v>4.272759908269263</c:v>
                </c:pt>
                <c:pt idx="33">
                  <c:v>4.272759908269263</c:v>
                </c:pt>
                <c:pt idx="34">
                  <c:v>4.272759908269263</c:v>
                </c:pt>
                <c:pt idx="35">
                  <c:v>4.272759908269263</c:v>
                </c:pt>
                <c:pt idx="36">
                  <c:v>4.272759908269263</c:v>
                </c:pt>
                <c:pt idx="37">
                  <c:v>4.272759908269263</c:v>
                </c:pt>
                <c:pt idx="38">
                  <c:v>4.272759908269263</c:v>
                </c:pt>
                <c:pt idx="39">
                  <c:v>4.272759908269263</c:v>
                </c:pt>
                <c:pt idx="40">
                  <c:v>4.272759908269263</c:v>
                </c:pt>
                <c:pt idx="41">
                  <c:v>4.272759908269263</c:v>
                </c:pt>
                <c:pt idx="42">
                  <c:v>4.272759908269263</c:v>
                </c:pt>
              </c:numCache>
            </c:numRef>
          </c:val>
          <c:smooth val="0"/>
        </c:ser>
        <c:ser>
          <c:idx val="3"/>
          <c:order val="3"/>
          <c:tx>
            <c:strRef>
              <c:f>XbarR!$H$67</c:f>
              <c:strCache>
                <c:ptCount val="1"/>
                <c:pt idx="0">
                  <c:v>LCL</c:v>
                </c:pt>
              </c:strCache>
            </c:strRef>
          </c:tx>
          <c:spPr>
            <a:ln w="25400">
              <a:solidFill>
                <a:srgbClr val="FF0000"/>
              </a:solidFill>
              <a:prstDash val="solid"/>
            </a:ln>
          </c:spPr>
          <c:marker>
            <c:symbol val="none"/>
          </c:marker>
          <c:cat>
            <c:numRef>
              <c:f>XbarR!$C$68:$C$110</c:f>
              <c:numCache>
                <c:formatCode>General</c:formatCode>
                <c:ptCount val="43"/>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numCache>
            </c:numRef>
          </c:cat>
          <c:val>
            <c:numRef>
              <c:f>XbarR!$H$68:$H$110</c:f>
              <c:numCache>
                <c:formatCode>0.000</c:formatCode>
                <c:ptCount val="43"/>
                <c:pt idx="0">
                  <c:v>4.060135110586206</c:v>
                </c:pt>
                <c:pt idx="1">
                  <c:v>4.060135110586206</c:v>
                </c:pt>
                <c:pt idx="2">
                  <c:v>4.060135110586206</c:v>
                </c:pt>
                <c:pt idx="3">
                  <c:v>4.060135110586206</c:v>
                </c:pt>
                <c:pt idx="4">
                  <c:v>4.060135110586206</c:v>
                </c:pt>
                <c:pt idx="5">
                  <c:v>4.060135110586206</c:v>
                </c:pt>
                <c:pt idx="6">
                  <c:v>4.060135110586206</c:v>
                </c:pt>
                <c:pt idx="7">
                  <c:v>4.060135110586206</c:v>
                </c:pt>
                <c:pt idx="8">
                  <c:v>4.060135110586206</c:v>
                </c:pt>
                <c:pt idx="9">
                  <c:v>4.060135110586206</c:v>
                </c:pt>
                <c:pt idx="10">
                  <c:v>4.060135110586206</c:v>
                </c:pt>
                <c:pt idx="11">
                  <c:v>4.060135110586206</c:v>
                </c:pt>
                <c:pt idx="12">
                  <c:v>4.060135110586206</c:v>
                </c:pt>
                <c:pt idx="13">
                  <c:v>4.060135110586206</c:v>
                </c:pt>
                <c:pt idx="14">
                  <c:v>4.060135110586206</c:v>
                </c:pt>
                <c:pt idx="15">
                  <c:v>4.060135110586206</c:v>
                </c:pt>
                <c:pt idx="16">
                  <c:v>4.060135110586206</c:v>
                </c:pt>
                <c:pt idx="17">
                  <c:v>4.060135110586206</c:v>
                </c:pt>
                <c:pt idx="18">
                  <c:v>4.060135110586206</c:v>
                </c:pt>
                <c:pt idx="19">
                  <c:v>4.060135110586206</c:v>
                </c:pt>
                <c:pt idx="20">
                  <c:v>4.060135110586206</c:v>
                </c:pt>
                <c:pt idx="21">
                  <c:v>4.060135110586206</c:v>
                </c:pt>
                <c:pt idx="22">
                  <c:v>4.060135110586206</c:v>
                </c:pt>
                <c:pt idx="23">
                  <c:v>4.060135110586206</c:v>
                </c:pt>
                <c:pt idx="24">
                  <c:v>4.060135110586206</c:v>
                </c:pt>
                <c:pt idx="25">
                  <c:v>4.060135110586206</c:v>
                </c:pt>
                <c:pt idx="26">
                  <c:v>4.060135110586206</c:v>
                </c:pt>
                <c:pt idx="27">
                  <c:v>4.060135110586206</c:v>
                </c:pt>
                <c:pt idx="28">
                  <c:v>4.060135110586206</c:v>
                </c:pt>
                <c:pt idx="29">
                  <c:v>4.060135110586206</c:v>
                </c:pt>
                <c:pt idx="30">
                  <c:v>4.060135110586206</c:v>
                </c:pt>
                <c:pt idx="31">
                  <c:v>4.060135110586206</c:v>
                </c:pt>
                <c:pt idx="32">
                  <c:v>4.060135110586206</c:v>
                </c:pt>
                <c:pt idx="33">
                  <c:v>4.060135110586206</c:v>
                </c:pt>
                <c:pt idx="34">
                  <c:v>4.060135110586206</c:v>
                </c:pt>
                <c:pt idx="35">
                  <c:v>4.060135110586206</c:v>
                </c:pt>
                <c:pt idx="36">
                  <c:v>4.060135110586206</c:v>
                </c:pt>
                <c:pt idx="37">
                  <c:v>4.060135110586206</c:v>
                </c:pt>
                <c:pt idx="38">
                  <c:v>4.060135110586206</c:v>
                </c:pt>
                <c:pt idx="39">
                  <c:v>4.060135110586206</c:v>
                </c:pt>
                <c:pt idx="40">
                  <c:v>4.060135110586206</c:v>
                </c:pt>
                <c:pt idx="41">
                  <c:v>4.060135110586206</c:v>
                </c:pt>
                <c:pt idx="42">
                  <c:v>4.060135110586206</c:v>
                </c:pt>
              </c:numCache>
            </c:numRef>
          </c:val>
          <c:smooth val="0"/>
        </c:ser>
        <c:dLbls>
          <c:showLegendKey val="0"/>
          <c:showVal val="0"/>
          <c:showCatName val="0"/>
          <c:showSerName val="0"/>
          <c:showPercent val="0"/>
          <c:showBubbleSize val="0"/>
        </c:dLbls>
        <c:marker val="1"/>
        <c:smooth val="0"/>
        <c:axId val="2058360600"/>
        <c:axId val="2058683912"/>
      </c:lineChart>
      <c:catAx>
        <c:axId val="205836060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nl-NL"/>
                  <a:t>Sample #</a:t>
                </a:r>
              </a:p>
            </c:rich>
          </c:tx>
          <c:layout>
            <c:manualLayout>
              <c:xMode val="edge"/>
              <c:yMode val="edge"/>
              <c:x val="0.45585620677979"/>
              <c:y val="0.9086763055817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58683912"/>
        <c:crosses val="autoZero"/>
        <c:auto val="1"/>
        <c:lblAlgn val="ctr"/>
        <c:lblOffset val="100"/>
        <c:tickLblSkip val="2"/>
        <c:tickMarkSkip val="1"/>
        <c:noMultiLvlLbl val="0"/>
      </c:catAx>
      <c:valAx>
        <c:axId val="2058683912"/>
        <c:scaling>
          <c:orientation val="minMax"/>
        </c:scaling>
        <c:delete val="0"/>
        <c:axPos val="l"/>
        <c:title>
          <c:tx>
            <c:strRef>
              <c:f>XbarR!$C$7</c:f>
              <c:strCache>
                <c:ptCount val="1"/>
                <c:pt idx="0">
                  <c:v>Mean Thickness (Xbar)</c:v>
                </c:pt>
              </c:strCache>
            </c:strRef>
          </c:tx>
          <c:layout>
            <c:manualLayout>
              <c:xMode val="edge"/>
              <c:yMode val="edge"/>
              <c:x val="0.0072072127554117"/>
              <c:y val="0.168949865861931"/>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nl-NL"/>
            </a:p>
          </c:tx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nl-NL"/>
          </a:p>
        </c:txPr>
        <c:crossAx val="2058360600"/>
        <c:crosses val="autoZero"/>
        <c:crossBetween val="between"/>
      </c:valAx>
      <c:spPr>
        <a:no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nl-NL"/>
    </a:p>
  </c:txPr>
  <c:printSettings>
    <c:headerFooter/>
    <c:pageMargins b="1.0" l="0.75" r="0.75" t="1.0" header="0.5" footer="0.5"/>
    <c:pageSetup paperSize="0" orientation="landscape"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18919626314992"/>
          <c:y val="0.0545951652755555"/>
          <c:w val="0.828829466872346"/>
          <c:h val="0.759782716751481"/>
        </c:manualLayout>
      </c:layout>
      <c:lineChart>
        <c:grouping val="standard"/>
        <c:varyColors val="0"/>
        <c:ser>
          <c:idx val="0"/>
          <c:order val="0"/>
          <c:tx>
            <c:strRef>
              <c:f>XbarR!$E$67</c:f>
              <c:strCache>
                <c:ptCount val="1"/>
                <c:pt idx="0">
                  <c:v>Range</c:v>
                </c:pt>
              </c:strCache>
            </c:strRef>
          </c:tx>
          <c:spPr>
            <a:ln w="12700">
              <a:solidFill>
                <a:srgbClr val="000080"/>
              </a:solidFill>
              <a:prstDash val="solid"/>
            </a:ln>
          </c:spPr>
          <c:marker>
            <c:symbol val="square"/>
            <c:size val="6"/>
            <c:spPr>
              <a:solidFill>
                <a:srgbClr val="000080"/>
              </a:solidFill>
              <a:ln>
                <a:solidFill>
                  <a:srgbClr val="000080"/>
                </a:solidFill>
                <a:prstDash val="solid"/>
              </a:ln>
            </c:spPr>
          </c:marker>
          <c:cat>
            <c:numRef>
              <c:f>XbarR!$C$68:$C$110</c:f>
              <c:numCache>
                <c:formatCode>General</c:formatCode>
                <c:ptCount val="43"/>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numCache>
            </c:numRef>
          </c:cat>
          <c:val>
            <c:numRef>
              <c:f>XbarR!$E$68:$E$110</c:f>
              <c:numCache>
                <c:formatCode>General</c:formatCode>
                <c:ptCount val="43"/>
                <c:pt idx="0">
                  <c:v>0.192717692</c:v>
                </c:pt>
                <c:pt idx="1">
                  <c:v>0.21243095</c:v>
                </c:pt>
                <c:pt idx="2">
                  <c:v>0.235148605825243</c:v>
                </c:pt>
                <c:pt idx="3">
                  <c:v>0.211361074074075</c:v>
                </c:pt>
                <c:pt idx="4">
                  <c:v>0.3086693</c:v>
                </c:pt>
                <c:pt idx="5">
                  <c:v>0.16154607125</c:v>
                </c:pt>
                <c:pt idx="6">
                  <c:v>0.194746015000001</c:v>
                </c:pt>
                <c:pt idx="7">
                  <c:v>0.20929082</c:v>
                </c:pt>
                <c:pt idx="8">
                  <c:v>0.166141451538461</c:v>
                </c:pt>
                <c:pt idx="9">
                  <c:v>0.163450897540984</c:v>
                </c:pt>
                <c:pt idx="10">
                  <c:v>0.186566161999999</c:v>
                </c:pt>
                <c:pt idx="11">
                  <c:v>0.233398436</c:v>
                </c:pt>
                <c:pt idx="12">
                  <c:v>0.199312589999999</c:v>
                </c:pt>
                <c:pt idx="13">
                  <c:v>0.197763984</c:v>
                </c:pt>
                <c:pt idx="14">
                  <c:v>0.159736124583334</c:v>
                </c:pt>
                <c:pt idx="15">
                  <c:v>0.176643066</c:v>
                </c:pt>
                <c:pt idx="16">
                  <c:v>0.175190958741259</c:v>
                </c:pt>
                <c:pt idx="17">
                  <c:v>0.173519096345514</c:v>
                </c:pt>
                <c:pt idx="18">
                  <c:v>0.152091217083333</c:v>
                </c:pt>
                <c:pt idx="19">
                  <c:v>0.210845948648648</c:v>
                </c:pt>
                <c:pt idx="20">
                  <c:v>0.169596354</c:v>
                </c:pt>
                <c:pt idx="21">
                  <c:v>0.213655474999999</c:v>
                </c:pt>
                <c:pt idx="22">
                  <c:v>0.16400451625</c:v>
                </c:pt>
                <c:pt idx="23">
                  <c:v>0.169647470833334</c:v>
                </c:pt>
                <c:pt idx="24">
                  <c:v>0.20246048</c:v>
                </c:pt>
                <c:pt idx="25">
                  <c:v>0.207179940425533</c:v>
                </c:pt>
                <c:pt idx="26">
                  <c:v>0.1474648436</c:v>
                </c:pt>
                <c:pt idx="27">
                  <c:v>0.163979491999999</c:v>
                </c:pt>
                <c:pt idx="28">
                  <c:v>0.182408590588235</c:v>
                </c:pt>
                <c:pt idx="29">
                  <c:v>0.1622009275</c:v>
                </c:pt>
                <c:pt idx="30">
                  <c:v>0.158425903333333</c:v>
                </c:pt>
                <c:pt idx="31">
                  <c:v>0.14690399</c:v>
                </c:pt>
                <c:pt idx="32">
                  <c:v>0.17471732</c:v>
                </c:pt>
                <c:pt idx="33">
                  <c:v>0.26318016</c:v>
                </c:pt>
                <c:pt idx="34">
                  <c:v>0.163710022</c:v>
                </c:pt>
                <c:pt idx="35">
                  <c:v>0.172244771666667</c:v>
                </c:pt>
                <c:pt idx="36">
                  <c:v>0.163163774719101</c:v>
                </c:pt>
                <c:pt idx="37">
                  <c:v>0.163163774719101</c:v>
                </c:pt>
                <c:pt idx="38">
                  <c:v>0.153295898333333</c:v>
                </c:pt>
                <c:pt idx="39">
                  <c:v>0.1446015624</c:v>
                </c:pt>
                <c:pt idx="40">
                  <c:v>0.181752172413793</c:v>
                </c:pt>
                <c:pt idx="41">
                  <c:v>0.167310970063695</c:v>
                </c:pt>
                <c:pt idx="42">
                  <c:v>0.169845815384616</c:v>
                </c:pt>
              </c:numCache>
            </c:numRef>
          </c:val>
          <c:smooth val="0"/>
        </c:ser>
        <c:ser>
          <c:idx val="1"/>
          <c:order val="1"/>
          <c:tx>
            <c:strRef>
              <c:f>XbarR!$I$67</c:f>
              <c:strCache>
                <c:ptCount val="1"/>
                <c:pt idx="0">
                  <c:v>CL</c:v>
                </c:pt>
              </c:strCache>
            </c:strRef>
          </c:tx>
          <c:spPr>
            <a:ln w="25400">
              <a:solidFill>
                <a:srgbClr val="109618"/>
              </a:solidFill>
              <a:prstDash val="sysDash"/>
            </a:ln>
          </c:spPr>
          <c:marker>
            <c:symbol val="none"/>
          </c:marker>
          <c:cat>
            <c:numRef>
              <c:f>XbarR!$C$68:$C$110</c:f>
              <c:numCache>
                <c:formatCode>General</c:formatCode>
                <c:ptCount val="43"/>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numCache>
            </c:numRef>
          </c:cat>
          <c:val>
            <c:numRef>
              <c:f>XbarR!$I$68:$I$110</c:f>
              <c:numCache>
                <c:formatCode>0.000</c:formatCode>
                <c:ptCount val="43"/>
                <c:pt idx="0">
                  <c:v>0.184313597345618</c:v>
                </c:pt>
                <c:pt idx="1">
                  <c:v>0.184313597345618</c:v>
                </c:pt>
                <c:pt idx="2">
                  <c:v>0.184313597345618</c:v>
                </c:pt>
                <c:pt idx="3">
                  <c:v>0.184313597345618</c:v>
                </c:pt>
                <c:pt idx="4">
                  <c:v>0.184313597345618</c:v>
                </c:pt>
                <c:pt idx="5">
                  <c:v>0.184313597345618</c:v>
                </c:pt>
                <c:pt idx="6">
                  <c:v>0.184313597345618</c:v>
                </c:pt>
                <c:pt idx="7">
                  <c:v>0.184313597345618</c:v>
                </c:pt>
                <c:pt idx="8">
                  <c:v>0.184313597345618</c:v>
                </c:pt>
                <c:pt idx="9">
                  <c:v>0.184313597345618</c:v>
                </c:pt>
                <c:pt idx="10">
                  <c:v>0.184313597345618</c:v>
                </c:pt>
                <c:pt idx="11">
                  <c:v>0.184313597345618</c:v>
                </c:pt>
                <c:pt idx="12">
                  <c:v>0.184313597345618</c:v>
                </c:pt>
                <c:pt idx="13">
                  <c:v>0.184313597345618</c:v>
                </c:pt>
                <c:pt idx="14">
                  <c:v>0.184313597345618</c:v>
                </c:pt>
                <c:pt idx="15">
                  <c:v>0.184313597345618</c:v>
                </c:pt>
                <c:pt idx="16">
                  <c:v>0.184313597345618</c:v>
                </c:pt>
                <c:pt idx="17">
                  <c:v>0.184313597345618</c:v>
                </c:pt>
                <c:pt idx="18">
                  <c:v>0.184313597345618</c:v>
                </c:pt>
                <c:pt idx="19">
                  <c:v>0.184313597345618</c:v>
                </c:pt>
                <c:pt idx="20">
                  <c:v>0.184313597345618</c:v>
                </c:pt>
                <c:pt idx="21">
                  <c:v>0.184313597345618</c:v>
                </c:pt>
                <c:pt idx="22">
                  <c:v>0.184313597345618</c:v>
                </c:pt>
                <c:pt idx="23">
                  <c:v>0.184313597345618</c:v>
                </c:pt>
                <c:pt idx="24">
                  <c:v>0.184313597345618</c:v>
                </c:pt>
                <c:pt idx="25">
                  <c:v>0.184313597345618</c:v>
                </c:pt>
                <c:pt idx="26">
                  <c:v>0.184313597345618</c:v>
                </c:pt>
                <c:pt idx="27">
                  <c:v>0.184313597345618</c:v>
                </c:pt>
                <c:pt idx="28">
                  <c:v>0.184313597345618</c:v>
                </c:pt>
                <c:pt idx="29">
                  <c:v>0.184313597345618</c:v>
                </c:pt>
                <c:pt idx="30">
                  <c:v>0.184313597345618</c:v>
                </c:pt>
                <c:pt idx="31">
                  <c:v>0.184313597345618</c:v>
                </c:pt>
                <c:pt idx="32">
                  <c:v>0.184313597345618</c:v>
                </c:pt>
                <c:pt idx="33">
                  <c:v>0.184313597345618</c:v>
                </c:pt>
                <c:pt idx="34">
                  <c:v>0.184313597345618</c:v>
                </c:pt>
                <c:pt idx="35">
                  <c:v>0.184313597345618</c:v>
                </c:pt>
                <c:pt idx="36">
                  <c:v>0.184313597345618</c:v>
                </c:pt>
                <c:pt idx="37">
                  <c:v>0.184313597345618</c:v>
                </c:pt>
                <c:pt idx="38">
                  <c:v>0.184313597345618</c:v>
                </c:pt>
                <c:pt idx="39">
                  <c:v>0.184313597345618</c:v>
                </c:pt>
                <c:pt idx="40">
                  <c:v>0.184313597345618</c:v>
                </c:pt>
                <c:pt idx="41">
                  <c:v>0.184313597345618</c:v>
                </c:pt>
                <c:pt idx="42">
                  <c:v>0.184313597345618</c:v>
                </c:pt>
              </c:numCache>
            </c:numRef>
          </c:val>
          <c:smooth val="0"/>
        </c:ser>
        <c:ser>
          <c:idx val="2"/>
          <c:order val="2"/>
          <c:tx>
            <c:strRef>
              <c:f>XbarR!$J$67</c:f>
              <c:strCache>
                <c:ptCount val="1"/>
                <c:pt idx="0">
                  <c:v>UCL</c:v>
                </c:pt>
              </c:strCache>
            </c:strRef>
          </c:tx>
          <c:spPr>
            <a:ln w="25400">
              <a:solidFill>
                <a:srgbClr val="FF0000"/>
              </a:solidFill>
              <a:prstDash val="solid"/>
            </a:ln>
          </c:spPr>
          <c:marker>
            <c:symbol val="none"/>
          </c:marker>
          <c:cat>
            <c:numRef>
              <c:f>XbarR!$C$68:$C$110</c:f>
              <c:numCache>
                <c:formatCode>General</c:formatCode>
                <c:ptCount val="43"/>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numCache>
            </c:numRef>
          </c:cat>
          <c:val>
            <c:numRef>
              <c:f>XbarR!$J$68:$J$110</c:f>
              <c:numCache>
                <c:formatCode>0.000</c:formatCode>
                <c:ptCount val="43"/>
                <c:pt idx="0">
                  <c:v>0.389705189916488</c:v>
                </c:pt>
                <c:pt idx="1">
                  <c:v>0.389705189916488</c:v>
                </c:pt>
                <c:pt idx="2">
                  <c:v>0.389705189916488</c:v>
                </c:pt>
                <c:pt idx="3">
                  <c:v>0.389705189916488</c:v>
                </c:pt>
                <c:pt idx="4">
                  <c:v>0.389705189916488</c:v>
                </c:pt>
                <c:pt idx="5">
                  <c:v>0.389705189916488</c:v>
                </c:pt>
                <c:pt idx="6">
                  <c:v>0.389705189916488</c:v>
                </c:pt>
                <c:pt idx="7">
                  <c:v>0.389705189916488</c:v>
                </c:pt>
                <c:pt idx="8">
                  <c:v>0.389705189916488</c:v>
                </c:pt>
                <c:pt idx="9">
                  <c:v>0.389705189916488</c:v>
                </c:pt>
                <c:pt idx="10">
                  <c:v>0.389705189916488</c:v>
                </c:pt>
                <c:pt idx="11">
                  <c:v>0.389705189916488</c:v>
                </c:pt>
                <c:pt idx="12">
                  <c:v>0.389705189916488</c:v>
                </c:pt>
                <c:pt idx="13">
                  <c:v>0.389705189916488</c:v>
                </c:pt>
                <c:pt idx="14">
                  <c:v>0.389705189916488</c:v>
                </c:pt>
                <c:pt idx="15">
                  <c:v>0.389705189916488</c:v>
                </c:pt>
                <c:pt idx="16">
                  <c:v>0.389705189916488</c:v>
                </c:pt>
                <c:pt idx="17">
                  <c:v>0.389705189916488</c:v>
                </c:pt>
                <c:pt idx="18">
                  <c:v>0.389705189916488</c:v>
                </c:pt>
                <c:pt idx="19">
                  <c:v>0.389705189916488</c:v>
                </c:pt>
                <c:pt idx="20">
                  <c:v>0.389705189916488</c:v>
                </c:pt>
                <c:pt idx="21">
                  <c:v>0.389705189916488</c:v>
                </c:pt>
                <c:pt idx="22">
                  <c:v>0.389705189916488</c:v>
                </c:pt>
                <c:pt idx="23">
                  <c:v>0.389705189916488</c:v>
                </c:pt>
                <c:pt idx="24">
                  <c:v>0.389705189916488</c:v>
                </c:pt>
                <c:pt idx="25">
                  <c:v>0.389705189916488</c:v>
                </c:pt>
                <c:pt idx="26">
                  <c:v>0.389705189916488</c:v>
                </c:pt>
                <c:pt idx="27">
                  <c:v>0.389705189916488</c:v>
                </c:pt>
                <c:pt idx="28">
                  <c:v>0.389705189916488</c:v>
                </c:pt>
                <c:pt idx="29">
                  <c:v>0.389705189916488</c:v>
                </c:pt>
                <c:pt idx="30">
                  <c:v>0.389705189916488</c:v>
                </c:pt>
                <c:pt idx="31">
                  <c:v>0.389705189916488</c:v>
                </c:pt>
                <c:pt idx="32">
                  <c:v>0.389705189916488</c:v>
                </c:pt>
                <c:pt idx="33">
                  <c:v>0.389705189916488</c:v>
                </c:pt>
                <c:pt idx="34">
                  <c:v>0.389705189916488</c:v>
                </c:pt>
                <c:pt idx="35">
                  <c:v>0.389705189916488</c:v>
                </c:pt>
                <c:pt idx="36">
                  <c:v>0.389705189916488</c:v>
                </c:pt>
                <c:pt idx="37">
                  <c:v>0.389705189916488</c:v>
                </c:pt>
                <c:pt idx="38">
                  <c:v>0.389705189916488</c:v>
                </c:pt>
                <c:pt idx="39">
                  <c:v>0.389705189916488</c:v>
                </c:pt>
                <c:pt idx="40">
                  <c:v>0.389705189916488</c:v>
                </c:pt>
                <c:pt idx="41">
                  <c:v>0.389705189916488</c:v>
                </c:pt>
                <c:pt idx="42">
                  <c:v>0.389705189916488</c:v>
                </c:pt>
              </c:numCache>
            </c:numRef>
          </c:val>
          <c:smooth val="0"/>
        </c:ser>
        <c:ser>
          <c:idx val="3"/>
          <c:order val="3"/>
          <c:tx>
            <c:strRef>
              <c:f>XbarR!$K$67</c:f>
              <c:strCache>
                <c:ptCount val="1"/>
                <c:pt idx="0">
                  <c:v>LCL</c:v>
                </c:pt>
              </c:strCache>
            </c:strRef>
          </c:tx>
          <c:spPr>
            <a:ln w="25400">
              <a:solidFill>
                <a:srgbClr val="FF0000"/>
              </a:solidFill>
              <a:prstDash val="solid"/>
            </a:ln>
          </c:spPr>
          <c:marker>
            <c:symbol val="none"/>
          </c:marker>
          <c:cat>
            <c:numRef>
              <c:f>XbarR!$C$68:$C$110</c:f>
              <c:numCache>
                <c:formatCode>General</c:formatCode>
                <c:ptCount val="43"/>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numCache>
            </c:numRef>
          </c:cat>
          <c:val>
            <c:numRef>
              <c:f>XbarR!$K$68:$K$110</c:f>
              <c:numCache>
                <c:formatCode>0.000</c:formatCode>
                <c:ptCount val="43"/>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numCache>
            </c:numRef>
          </c:val>
          <c:smooth val="0"/>
        </c:ser>
        <c:dLbls>
          <c:showLegendKey val="0"/>
          <c:showVal val="0"/>
          <c:showCatName val="0"/>
          <c:showSerName val="0"/>
          <c:showPercent val="0"/>
          <c:showBubbleSize val="0"/>
        </c:dLbls>
        <c:marker val="1"/>
        <c:smooth val="0"/>
        <c:axId val="2059134712"/>
        <c:axId val="2058704984"/>
      </c:lineChart>
      <c:catAx>
        <c:axId val="20591347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nl-NL"/>
                  <a:t>Sample #</a:t>
                </a:r>
              </a:p>
            </c:rich>
          </c:tx>
          <c:layout>
            <c:manualLayout>
              <c:xMode val="edge"/>
              <c:yMode val="edge"/>
              <c:x val="0.457658009968643"/>
              <c:y val="0.9053698241529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2058704984"/>
        <c:crosses val="autoZero"/>
        <c:auto val="1"/>
        <c:lblAlgn val="ctr"/>
        <c:lblOffset val="100"/>
        <c:tickLblSkip val="2"/>
        <c:tickMarkSkip val="1"/>
        <c:noMultiLvlLbl val="0"/>
      </c:catAx>
      <c:valAx>
        <c:axId val="2058704984"/>
        <c:scaling>
          <c:orientation val="minMax"/>
          <c:min val="0.0"/>
        </c:scaling>
        <c:delete val="0"/>
        <c:axPos val="l"/>
        <c:title>
          <c:tx>
            <c:rich>
              <a:bodyPr/>
              <a:lstStyle/>
              <a:p>
                <a:pPr>
                  <a:defRPr sz="1025" b="1" i="0" u="none" strike="noStrike" baseline="0">
                    <a:solidFill>
                      <a:srgbClr val="000000"/>
                    </a:solidFill>
                    <a:latin typeface="Arial"/>
                    <a:ea typeface="Arial"/>
                    <a:cs typeface="Arial"/>
                  </a:defRPr>
                </a:pPr>
                <a:r>
                  <a:rPr lang="nl-NL"/>
                  <a:t>Range</a:t>
                </a:r>
              </a:p>
            </c:rich>
          </c:tx>
          <c:layout>
            <c:manualLayout>
              <c:xMode val="edge"/>
              <c:yMode val="edge"/>
              <c:x val="0.0072072127554117"/>
              <c:y val="0.3503189771848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2059134712"/>
        <c:crosses val="autoZero"/>
        <c:crossBetween val="between"/>
      </c:valAx>
      <c:spPr>
        <a:no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nl-NL"/>
    </a:p>
  </c:txPr>
  <c:printSettings>
    <c:headerFooter/>
    <c:pageMargins b="1.0" l="0.75" r="0.75" t="1.0"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88900</xdr:rowOff>
    </xdr:from>
    <xdr:to>
      <xdr:col>7</xdr:col>
      <xdr:colOff>673100</xdr:colOff>
      <xdr:row>44</xdr:row>
      <xdr:rowOff>0</xdr:rowOff>
    </xdr:to>
    <xdr:sp macro="" textlink="">
      <xdr:nvSpPr>
        <xdr:cNvPr id="5121" name="AutoShape 1"/>
        <xdr:cNvSpPr>
          <a:spLocks noChangeArrowheads="1"/>
        </xdr:cNvSpPr>
      </xdr:nvSpPr>
      <xdr:spPr bwMode="auto">
        <a:xfrm>
          <a:off x="25400" y="88900"/>
          <a:ext cx="6426200" cy="6616700"/>
        </a:xfrm>
        <a:prstGeom prst="roundRect">
          <a:avLst>
            <a:gd name="adj" fmla="val 699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t" upright="1"/>
        <a:lstStyle/>
        <a:p>
          <a:pPr algn="l" rtl="0">
            <a:defRPr sz="1000"/>
          </a:pPr>
          <a:r>
            <a:rPr lang="nl-NL" sz="1400" b="1" i="0" u="none" strike="noStrike" baseline="0">
              <a:solidFill>
                <a:srgbClr val="000000"/>
              </a:solidFill>
              <a:latin typeface="Arial"/>
              <a:ea typeface="Arial"/>
              <a:cs typeface="Arial"/>
            </a:rPr>
            <a:t>Instructions:</a:t>
          </a:r>
          <a:endParaRPr lang="nl-NL" sz="1400" b="0" i="0" u="none" strike="noStrike" baseline="0">
            <a:solidFill>
              <a:srgbClr val="000000"/>
            </a:solidFill>
            <a:latin typeface="Arial"/>
            <a:ea typeface="Arial"/>
            <a:cs typeface="Arial"/>
          </a:endParaRPr>
        </a:p>
        <a:p>
          <a:pPr algn="l" rtl="0">
            <a:defRPr sz="1000"/>
          </a:pPr>
          <a:endParaRPr lang="nl-NL" sz="1400" b="0" i="0" u="none" strike="noStrike" baseline="0">
            <a:solidFill>
              <a:srgbClr val="000000"/>
            </a:solidFill>
            <a:latin typeface="Arial"/>
            <a:ea typeface="Arial"/>
            <a:cs typeface="Arial"/>
          </a:endParaRPr>
        </a:p>
        <a:p>
          <a:pPr algn="l" rtl="0">
            <a:defRPr sz="1000"/>
          </a:pPr>
          <a:r>
            <a:rPr lang="nl-NL" sz="1400" b="0" i="0" u="none" strike="noStrike" baseline="0">
              <a:solidFill>
                <a:srgbClr val="000000"/>
              </a:solidFill>
              <a:latin typeface="Arial"/>
              <a:ea typeface="Arial"/>
              <a:cs typeface="Arial"/>
            </a:rPr>
            <a:t>This Control Chart template creates an X-bar Chart and R Chart with control limits calculated from values contained in the data table. All samples are assumed to be the same size.</a:t>
          </a:r>
        </a:p>
        <a:p>
          <a:pPr algn="l" rtl="0">
            <a:defRPr sz="1000"/>
          </a:pPr>
          <a:endParaRPr lang="nl-NL" sz="1400" b="0" i="0" u="none" strike="noStrike" baseline="0">
            <a:solidFill>
              <a:srgbClr val="000000"/>
            </a:solidFill>
            <a:latin typeface="Arial"/>
            <a:ea typeface="Arial"/>
            <a:cs typeface="Arial"/>
          </a:endParaRPr>
        </a:p>
        <a:p>
          <a:pPr algn="l" rtl="0">
            <a:defRPr sz="1000"/>
          </a:pPr>
          <a:r>
            <a:rPr lang="nl-NL" sz="1400" b="0" i="0" u="none" strike="noStrike" baseline="0">
              <a:solidFill>
                <a:srgbClr val="000000"/>
              </a:solidFill>
              <a:latin typeface="Arial"/>
              <a:ea typeface="Arial"/>
              <a:cs typeface="Arial"/>
            </a:rPr>
            <a:t>- Enter the label and the sample size for the quality characteristic that you are monitoring.</a:t>
          </a:r>
        </a:p>
        <a:p>
          <a:pPr algn="l" rtl="0">
            <a:defRPr sz="1000"/>
          </a:pPr>
          <a:r>
            <a:rPr lang="nl-NL" sz="1400" b="0" i="0" u="none" strike="noStrike" baseline="0">
              <a:solidFill>
                <a:srgbClr val="000000"/>
              </a:solidFill>
              <a:latin typeface="Arial"/>
              <a:ea typeface="Arial"/>
              <a:cs typeface="Arial"/>
            </a:rPr>
            <a:t>- Choose a k-value (typically 3) for setting the control limits.</a:t>
          </a:r>
        </a:p>
        <a:p>
          <a:pPr algn="l" rtl="0">
            <a:defRPr sz="1000"/>
          </a:pPr>
          <a:r>
            <a:rPr lang="nl-NL" sz="1400" b="0" i="0" u="none" strike="noStrike" baseline="0">
              <a:solidFill>
                <a:srgbClr val="000000"/>
              </a:solidFill>
              <a:latin typeface="Arial"/>
              <a:ea typeface="Arial"/>
              <a:cs typeface="Arial"/>
            </a:rPr>
            <a:t>- Replace the X-bar and Range values in the Data Table with your own data set (use Paste Special - Values).</a:t>
          </a:r>
        </a:p>
        <a:p>
          <a:pPr algn="l" rtl="0">
            <a:defRPr sz="1000"/>
          </a:pPr>
          <a:r>
            <a:rPr lang="nl-NL" sz="1400" b="0" i="0" u="none" strike="noStrike" baseline="0">
              <a:solidFill>
                <a:srgbClr val="000000"/>
              </a:solidFill>
              <a:latin typeface="Arial"/>
              <a:ea typeface="Arial"/>
              <a:cs typeface="Arial"/>
            </a:rPr>
            <a:t>- You can delete unused rows in the data table.</a:t>
          </a:r>
        </a:p>
        <a:p>
          <a:pPr algn="l" rtl="0">
            <a:defRPr sz="1000"/>
          </a:pPr>
          <a:r>
            <a:rPr lang="nl-NL" sz="1400" b="0" i="0" u="none" strike="noStrike" baseline="0">
              <a:solidFill>
                <a:srgbClr val="000000"/>
              </a:solidFill>
              <a:latin typeface="Arial"/>
              <a:ea typeface="Arial"/>
              <a:cs typeface="Arial"/>
            </a:rPr>
            <a:t>- If you need to insert additional rows in the data table, insert rows above the gray line below the table so that series in the chart expand accordingly. Copy the formulas for CL, UCL, and LCL to fill in the blank spaces.</a:t>
          </a:r>
        </a:p>
        <a:p>
          <a:pPr algn="l" rtl="0">
            <a:defRPr sz="1000"/>
          </a:pPr>
          <a:r>
            <a:rPr lang="nl-NL" sz="1400" b="0" i="0" u="none" strike="noStrike" baseline="0">
              <a:solidFill>
                <a:srgbClr val="000000"/>
              </a:solidFill>
              <a:latin typeface="Arial"/>
              <a:ea typeface="Arial"/>
              <a:cs typeface="Arial"/>
            </a:rPr>
            <a:t>- The labels for CL, UCL, and LCL within the chart are created by selecting the last Data Point and formatting it so that the Data Labels include both the Series name and the Value.</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9</xdr:row>
      <xdr:rowOff>101600</xdr:rowOff>
    </xdr:from>
    <xdr:to>
      <xdr:col>10</xdr:col>
      <xdr:colOff>990600</xdr:colOff>
      <xdr:row>27</xdr:row>
      <xdr:rowOff>139700</xdr:rowOff>
    </xdr:to>
    <xdr:graphicFrame macro="">
      <xdr:nvGraphicFramePr>
        <xdr:cNvPr id="3075"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27</xdr:row>
      <xdr:rowOff>139700</xdr:rowOff>
    </xdr:from>
    <xdr:to>
      <xdr:col>10</xdr:col>
      <xdr:colOff>990600</xdr:colOff>
      <xdr:row>46</xdr:row>
      <xdr:rowOff>38100</xdr:rowOff>
    </xdr:to>
    <xdr:graphicFrame macro="">
      <xdr:nvGraphicFramePr>
        <xdr:cNvPr id="3076"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uler="0" workbookViewId="0">
      <selection activeCell="D48" sqref="D48"/>
    </sheetView>
  </sheetViews>
  <sheetFormatPr baseColWidth="10" defaultRowHeight="12" x14ac:dyDescent="0"/>
  <sheetData/>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2:K152"/>
  <sheetViews>
    <sheetView showGridLines="0" tabSelected="1" showRuler="0" zoomScale="125" workbookViewId="0">
      <selection activeCell="J54" sqref="J54"/>
    </sheetView>
  </sheetViews>
  <sheetFormatPr baseColWidth="10" defaultColWidth="9.1640625" defaultRowHeight="12" x14ac:dyDescent="0"/>
  <cols>
    <col min="1" max="1" width="9.5" style="4" customWidth="1"/>
    <col min="2" max="2" width="12.6640625" style="4" customWidth="1"/>
    <col min="3" max="3" width="11.33203125" style="4" customWidth="1"/>
    <col min="4" max="6" width="10.6640625" style="4" customWidth="1"/>
    <col min="7" max="7" width="8.6640625" style="4" customWidth="1"/>
    <col min="8" max="8" width="10.6640625" style="4" customWidth="1"/>
    <col min="9" max="9" width="8.6640625" style="4" customWidth="1"/>
    <col min="10" max="10" width="8.1640625" style="4" customWidth="1"/>
    <col min="11" max="13" width="13.5" style="4" customWidth="1"/>
    <col min="14" max="16384" width="9.1640625" style="4"/>
  </cols>
  <sheetData>
    <row r="2" spans="1:11" ht="21">
      <c r="B2" s="2"/>
      <c r="C2" s="1" t="s">
        <v>27</v>
      </c>
      <c r="D2" s="3"/>
      <c r="E2" s="3"/>
      <c r="F2" s="3"/>
      <c r="H2" s="3"/>
    </row>
    <row r="3" spans="1:11" ht="21">
      <c r="A3" s="1"/>
      <c r="B3" s="2"/>
      <c r="C3" s="2"/>
      <c r="D3" s="3"/>
      <c r="E3" s="3"/>
      <c r="F3" s="3"/>
      <c r="H3" s="3"/>
    </row>
    <row r="4" spans="1:11">
      <c r="C4" s="37" t="s">
        <v>3</v>
      </c>
      <c r="D4" s="38"/>
      <c r="E4" s="39"/>
      <c r="F4" s="5"/>
      <c r="K4" s="5"/>
    </row>
    <row r="5" spans="1:11">
      <c r="C5" s="37" t="s">
        <v>1</v>
      </c>
      <c r="D5" s="38"/>
      <c r="E5" s="39"/>
      <c r="F5" s="7"/>
      <c r="K5" s="8"/>
    </row>
    <row r="6" spans="1:11">
      <c r="B6" s="9"/>
      <c r="C6" s="9"/>
      <c r="D6" s="6"/>
      <c r="F6" s="7"/>
      <c r="G6" s="7"/>
    </row>
    <row r="7" spans="1:11">
      <c r="B7" s="10" t="s">
        <v>8</v>
      </c>
      <c r="C7" s="37" t="s">
        <v>0</v>
      </c>
      <c r="D7" s="38"/>
      <c r="E7" s="39"/>
    </row>
    <row r="8" spans="1:11">
      <c r="B8" s="11" t="s">
        <v>28</v>
      </c>
      <c r="C8" s="37">
        <v>5</v>
      </c>
      <c r="D8" s="38"/>
      <c r="E8" s="39"/>
    </row>
    <row r="9" spans="1:11">
      <c r="B9" s="12" t="s">
        <v>6</v>
      </c>
      <c r="C9" s="37">
        <v>3</v>
      </c>
      <c r="D9" s="38"/>
      <c r="E9" s="39"/>
    </row>
    <row r="48" spans="6:6">
      <c r="F48" s="2"/>
    </row>
    <row r="49" spans="3:11">
      <c r="F49" s="2"/>
    </row>
    <row r="50" spans="3:11" ht="15">
      <c r="C50" s="13" t="s">
        <v>15</v>
      </c>
      <c r="D50" s="13"/>
      <c r="E50" s="13"/>
      <c r="F50" s="13"/>
      <c r="H50" s="13" t="s">
        <v>21</v>
      </c>
      <c r="I50" s="13"/>
      <c r="J50" s="13"/>
      <c r="K50" s="13"/>
    </row>
    <row r="51" spans="3:11">
      <c r="D51" s="14" t="s">
        <v>16</v>
      </c>
      <c r="E51" s="15">
        <f>AVERAGE(E68:E110)</f>
        <v>0.18431359734561834</v>
      </c>
      <c r="I51" s="16" t="s">
        <v>22</v>
      </c>
      <c r="J51" s="33">
        <v>4.5</v>
      </c>
    </row>
    <row r="52" spans="3:11">
      <c r="D52" s="16" t="s">
        <v>29</v>
      </c>
      <c r="E52" s="15">
        <f>AVERAGE(D68:D110)</f>
        <v>4.1664475094277345</v>
      </c>
      <c r="I52" s="16" t="s">
        <v>23</v>
      </c>
      <c r="J52" s="33">
        <v>3.5</v>
      </c>
    </row>
    <row r="53" spans="3:11">
      <c r="D53" s="16" t="s">
        <v>30</v>
      </c>
      <c r="E53" s="15">
        <f>E51/INDEX(d2values,0,C8-1)</f>
        <v>7.9240583553576244E-2</v>
      </c>
      <c r="I53" s="16" t="s">
        <v>31</v>
      </c>
      <c r="J53" s="17">
        <f>IF(OR(J51="",J52="")," - ",(J51-J52)/(6*E53))</f>
        <v>2.1032993346645381</v>
      </c>
    </row>
    <row r="54" spans="3:11">
      <c r="D54" s="18" t="s">
        <v>32</v>
      </c>
      <c r="E54" s="15">
        <f>E53/SQRT(C8)</f>
        <v>3.5437466280509665E-2</v>
      </c>
      <c r="I54" s="16" t="s">
        <v>24</v>
      </c>
      <c r="J54" s="17">
        <f>IF(J51=""," - ",(J51-E52)/(3*E53))</f>
        <v>1.4031214629926916</v>
      </c>
    </row>
    <row r="55" spans="3:11">
      <c r="I55" s="16" t="s">
        <v>25</v>
      </c>
      <c r="J55" s="17">
        <f>IF(J52=""," - ",(E52-J52)/(3*E53))</f>
        <v>2.8034772063363849</v>
      </c>
    </row>
    <row r="56" spans="3:11">
      <c r="I56" s="16" t="s">
        <v>33</v>
      </c>
      <c r="J56" s="17">
        <f>IF(AND(J51="",J52="")," - ",MIN(J55,J54))</f>
        <v>1.4031214629926916</v>
      </c>
    </row>
    <row r="57" spans="3:11">
      <c r="I57" s="16" t="s">
        <v>26</v>
      </c>
      <c r="J57" s="19">
        <f>IF(J51="",IF(J52=""," - ",1-NORMSDIST((J52-E52)/E53)),IF(J52="",NORMSDIST((J51-E52)/E53),NORMSDIST((J51-E52)/E53)-NORMSDIST((J52-E52)/E53)))</f>
        <v>0.99998719549535409</v>
      </c>
    </row>
    <row r="59" spans="3:11" ht="15">
      <c r="C59" s="20" t="s">
        <v>17</v>
      </c>
      <c r="D59" s="21"/>
      <c r="E59" s="21"/>
      <c r="F59" s="21"/>
      <c r="H59" s="20" t="s">
        <v>18</v>
      </c>
      <c r="I59" s="21"/>
      <c r="J59" s="21"/>
      <c r="K59" s="21"/>
    </row>
    <row r="60" spans="3:11">
      <c r="C60" s="2"/>
      <c r="D60" s="14" t="s">
        <v>34</v>
      </c>
      <c r="E60" s="22">
        <f>E52</f>
        <v>4.1664475094277345</v>
      </c>
      <c r="F60" s="2"/>
      <c r="I60" s="14" t="s">
        <v>35</v>
      </c>
      <c r="J60" s="15">
        <f>E51</f>
        <v>0.18431359734561834</v>
      </c>
    </row>
    <row r="61" spans="3:11">
      <c r="C61" s="2"/>
      <c r="D61" s="14" t="s">
        <v>36</v>
      </c>
      <c r="E61" s="23">
        <f>E60+C9*E54</f>
        <v>4.2727599082692631</v>
      </c>
      <c r="F61" s="2" t="s">
        <v>37</v>
      </c>
      <c r="I61" s="14" t="s">
        <v>38</v>
      </c>
      <c r="J61" s="15">
        <f>E51*(1+C9*INDEX(d3values,1,C8-1)/INDEX(d2values,1,C8-1))</f>
        <v>0.38970518991648789</v>
      </c>
    </row>
    <row r="62" spans="3:11">
      <c r="C62" s="2"/>
      <c r="D62" s="14" t="s">
        <v>39</v>
      </c>
      <c r="E62" s="23">
        <f>E60-C9*E54</f>
        <v>4.0601351105862058</v>
      </c>
      <c r="F62" s="2" t="s">
        <v>40</v>
      </c>
      <c r="I62" s="14" t="s">
        <v>41</v>
      </c>
      <c r="J62" s="15">
        <f>E51*MAX(0,(1-C9*INDEX(d3values,1,C8-1)/INDEX(d2values,1,C8-1)))</f>
        <v>0</v>
      </c>
    </row>
    <row r="63" spans="3:11">
      <c r="C63" s="2"/>
      <c r="D63" s="24" t="s">
        <v>13</v>
      </c>
      <c r="E63" s="25">
        <f>2*(1-NORMSDIST(C9))</f>
        <v>2.6997960632602069E-3</v>
      </c>
      <c r="F63" s="2"/>
      <c r="H63" s="2"/>
      <c r="J63" s="14"/>
    </row>
    <row r="64" spans="3:11">
      <c r="C64" s="2"/>
      <c r="D64" s="26" t="s">
        <v>11</v>
      </c>
      <c r="E64" s="27">
        <f>1/E63</f>
        <v>370.39834734495639</v>
      </c>
      <c r="F64" s="28" t="s">
        <v>12</v>
      </c>
      <c r="H64" s="2"/>
      <c r="J64" s="14"/>
    </row>
    <row r="66" spans="3:11" ht="15">
      <c r="C66" s="29" t="s">
        <v>9</v>
      </c>
      <c r="F66" s="29" t="s">
        <v>19</v>
      </c>
      <c r="I66" s="29" t="s">
        <v>20</v>
      </c>
      <c r="J66" s="9"/>
    </row>
    <row r="67" spans="3:11">
      <c r="C67" s="30" t="s">
        <v>2</v>
      </c>
      <c r="D67" s="30" t="s">
        <v>10</v>
      </c>
      <c r="E67" s="30" t="s">
        <v>14</v>
      </c>
      <c r="F67" s="31" t="s">
        <v>4</v>
      </c>
      <c r="G67" s="31" t="s">
        <v>5</v>
      </c>
      <c r="H67" s="31" t="s">
        <v>7</v>
      </c>
      <c r="I67" s="31" t="s">
        <v>4</v>
      </c>
      <c r="J67" s="31" t="s">
        <v>5</v>
      </c>
      <c r="K67" s="31" t="s">
        <v>7</v>
      </c>
    </row>
    <row r="68" spans="3:11">
      <c r="C68" s="34">
        <v>1</v>
      </c>
      <c r="D68" s="35">
        <v>4.1979891762666668</v>
      </c>
      <c r="E68" s="36">
        <v>0.19271769199999955</v>
      </c>
      <c r="F68" s="32">
        <f t="shared" ref="F68:F131" si="0">$E$60</f>
        <v>4.1664475094277345</v>
      </c>
      <c r="G68" s="32">
        <f t="shared" ref="G68:G131" si="1">$E$61</f>
        <v>4.2727599082692631</v>
      </c>
      <c r="H68" s="32">
        <f t="shared" ref="H68:H131" si="2">$E$62</f>
        <v>4.0601351105862058</v>
      </c>
      <c r="I68" s="32">
        <f>$J$60</f>
        <v>0.18431359734561834</v>
      </c>
      <c r="J68" s="32">
        <f>$J$61</f>
        <v>0.38970518991648789</v>
      </c>
      <c r="K68" s="32">
        <f>$J$62</f>
        <v>0</v>
      </c>
    </row>
    <row r="69" spans="3:11">
      <c r="C69" s="34">
        <v>2</v>
      </c>
      <c r="D69" s="35">
        <v>4.0476507570000004</v>
      </c>
      <c r="E69" s="35">
        <v>0.2124309499999999</v>
      </c>
      <c r="F69" s="32">
        <f t="shared" si="0"/>
        <v>4.1664475094277345</v>
      </c>
      <c r="G69" s="32">
        <f t="shared" si="1"/>
        <v>4.2727599082692631</v>
      </c>
      <c r="H69" s="32">
        <f t="shared" si="2"/>
        <v>4.0601351105862058</v>
      </c>
      <c r="I69" s="32">
        <f t="shared" ref="I69:I132" si="3">$J$60</f>
        <v>0.18431359734561834</v>
      </c>
      <c r="J69" s="32">
        <f t="shared" ref="J69:J132" si="4">$J$61</f>
        <v>0.38970518991648789</v>
      </c>
      <c r="K69" s="32">
        <f t="shared" ref="K69:K132" si="5">$J$62</f>
        <v>0</v>
      </c>
    </row>
    <row r="70" spans="3:11">
      <c r="C70" s="34">
        <v>3</v>
      </c>
      <c r="D70" s="35">
        <v>4.1124681786407766</v>
      </c>
      <c r="E70" s="35">
        <v>0.23514860582524255</v>
      </c>
      <c r="F70" s="32">
        <f t="shared" si="0"/>
        <v>4.1664475094277345</v>
      </c>
      <c r="G70" s="32">
        <f t="shared" si="1"/>
        <v>4.2727599082692631</v>
      </c>
      <c r="H70" s="32">
        <f t="shared" si="2"/>
        <v>4.0601351105862058</v>
      </c>
      <c r="I70" s="32">
        <f t="shared" si="3"/>
        <v>0.18431359734561834</v>
      </c>
      <c r="J70" s="32">
        <f t="shared" si="4"/>
        <v>0.38970518991648789</v>
      </c>
      <c r="K70" s="32">
        <f t="shared" si="5"/>
        <v>0</v>
      </c>
    </row>
    <row r="71" spans="3:11">
      <c r="C71" s="34">
        <v>4</v>
      </c>
      <c r="D71" s="35">
        <v>4.145559297777778</v>
      </c>
      <c r="E71" s="35">
        <v>0.21136107407407501</v>
      </c>
      <c r="F71" s="32">
        <f t="shared" si="0"/>
        <v>4.1664475094277345</v>
      </c>
      <c r="G71" s="32">
        <f t="shared" si="1"/>
        <v>4.2727599082692631</v>
      </c>
      <c r="H71" s="32">
        <f t="shared" si="2"/>
        <v>4.0601351105862058</v>
      </c>
      <c r="I71" s="32">
        <f t="shared" si="3"/>
        <v>0.18431359734561834</v>
      </c>
      <c r="J71" s="32">
        <f t="shared" si="4"/>
        <v>0.38970518991648789</v>
      </c>
      <c r="K71" s="32">
        <f t="shared" si="5"/>
        <v>0</v>
      </c>
    </row>
    <row r="72" spans="3:11">
      <c r="C72" s="34">
        <v>5</v>
      </c>
      <c r="D72" s="35">
        <v>4.3501193239999996</v>
      </c>
      <c r="E72" s="35">
        <v>0.30866930000000004</v>
      </c>
      <c r="F72" s="32">
        <f t="shared" si="0"/>
        <v>4.1664475094277345</v>
      </c>
      <c r="G72" s="32">
        <f t="shared" si="1"/>
        <v>4.2727599082692631</v>
      </c>
      <c r="H72" s="32">
        <f t="shared" si="2"/>
        <v>4.0601351105862058</v>
      </c>
      <c r="I72" s="32">
        <f t="shared" si="3"/>
        <v>0.18431359734561834</v>
      </c>
      <c r="J72" s="32">
        <f t="shared" si="4"/>
        <v>0.38970518991648789</v>
      </c>
      <c r="K72" s="32">
        <f t="shared" si="5"/>
        <v>0</v>
      </c>
    </row>
    <row r="73" spans="3:11">
      <c r="C73" s="34">
        <v>6</v>
      </c>
      <c r="D73" s="35">
        <v>4.0997536215000006</v>
      </c>
      <c r="E73" s="35">
        <v>0.16154607125000009</v>
      </c>
      <c r="F73" s="32">
        <f t="shared" si="0"/>
        <v>4.1664475094277345</v>
      </c>
      <c r="G73" s="32">
        <f t="shared" si="1"/>
        <v>4.2727599082692631</v>
      </c>
      <c r="H73" s="32">
        <f t="shared" si="2"/>
        <v>4.0601351105862058</v>
      </c>
      <c r="I73" s="32">
        <f t="shared" si="3"/>
        <v>0.18431359734561834</v>
      </c>
      <c r="J73" s="32">
        <f t="shared" si="4"/>
        <v>0.38970518991648789</v>
      </c>
      <c r="K73" s="32">
        <f t="shared" si="5"/>
        <v>0</v>
      </c>
    </row>
    <row r="74" spans="3:11">
      <c r="C74" s="34">
        <v>7</v>
      </c>
      <c r="D74" s="35">
        <v>4.0097125240000002</v>
      </c>
      <c r="E74" s="35">
        <v>0.19474601500000066</v>
      </c>
      <c r="F74" s="32">
        <f t="shared" si="0"/>
        <v>4.1664475094277345</v>
      </c>
      <c r="G74" s="32">
        <f t="shared" si="1"/>
        <v>4.2727599082692631</v>
      </c>
      <c r="H74" s="32">
        <f t="shared" si="2"/>
        <v>4.0601351105862058</v>
      </c>
      <c r="I74" s="32">
        <f t="shared" si="3"/>
        <v>0.18431359734561834</v>
      </c>
      <c r="J74" s="32">
        <f t="shared" si="4"/>
        <v>0.38970518991648789</v>
      </c>
      <c r="K74" s="32">
        <f t="shared" si="5"/>
        <v>0</v>
      </c>
    </row>
    <row r="75" spans="3:11">
      <c r="C75" s="34">
        <v>8</v>
      </c>
      <c r="D75" s="35">
        <v>4.0131768293333341</v>
      </c>
      <c r="E75" s="35">
        <v>0.20929081999999966</v>
      </c>
      <c r="F75" s="32">
        <f t="shared" si="0"/>
        <v>4.1664475094277345</v>
      </c>
      <c r="G75" s="32">
        <f t="shared" si="1"/>
        <v>4.2727599082692631</v>
      </c>
      <c r="H75" s="32">
        <f t="shared" si="2"/>
        <v>4.0601351105862058</v>
      </c>
      <c r="I75" s="32">
        <f t="shared" si="3"/>
        <v>0.18431359734561834</v>
      </c>
      <c r="J75" s="32">
        <f t="shared" si="4"/>
        <v>0.38970518991648789</v>
      </c>
      <c r="K75" s="32">
        <f t="shared" si="5"/>
        <v>0</v>
      </c>
    </row>
    <row r="76" spans="3:11">
      <c r="C76" s="34">
        <v>9</v>
      </c>
      <c r="D76" s="35">
        <v>4.1644972581538457</v>
      </c>
      <c r="E76" s="35">
        <v>0.16614145153846138</v>
      </c>
      <c r="F76" s="32">
        <f t="shared" si="0"/>
        <v>4.1664475094277345</v>
      </c>
      <c r="G76" s="32">
        <f t="shared" si="1"/>
        <v>4.2727599082692631</v>
      </c>
      <c r="H76" s="32">
        <f t="shared" si="2"/>
        <v>4.0601351105862058</v>
      </c>
      <c r="I76" s="32">
        <f t="shared" si="3"/>
        <v>0.18431359734561834</v>
      </c>
      <c r="J76" s="32">
        <f t="shared" si="4"/>
        <v>0.38970518991648789</v>
      </c>
      <c r="K76" s="32">
        <f t="shared" si="5"/>
        <v>0</v>
      </c>
    </row>
    <row r="77" spans="3:11">
      <c r="C77" s="34">
        <v>10</v>
      </c>
      <c r="D77" s="35">
        <v>4.2258057140983611</v>
      </c>
      <c r="E77" s="35">
        <v>0.16345089754098385</v>
      </c>
      <c r="F77" s="32">
        <f t="shared" si="0"/>
        <v>4.1664475094277345</v>
      </c>
      <c r="G77" s="32">
        <f t="shared" si="1"/>
        <v>4.2727599082692631</v>
      </c>
      <c r="H77" s="32">
        <f t="shared" si="2"/>
        <v>4.0601351105862058</v>
      </c>
      <c r="I77" s="32">
        <f t="shared" si="3"/>
        <v>0.18431359734561834</v>
      </c>
      <c r="J77" s="32">
        <f t="shared" si="4"/>
        <v>0.38970518991648789</v>
      </c>
      <c r="K77" s="32">
        <f t="shared" si="5"/>
        <v>0</v>
      </c>
    </row>
    <row r="78" spans="3:11">
      <c r="C78" s="34">
        <v>11</v>
      </c>
      <c r="D78" s="35">
        <v>4.2008539225333337</v>
      </c>
      <c r="E78" s="35">
        <v>0.1865661619999992</v>
      </c>
      <c r="F78" s="32">
        <f t="shared" si="0"/>
        <v>4.1664475094277345</v>
      </c>
      <c r="G78" s="32">
        <f t="shared" si="1"/>
        <v>4.2727599082692631</v>
      </c>
      <c r="H78" s="32">
        <f t="shared" si="2"/>
        <v>4.0601351105862058</v>
      </c>
      <c r="I78" s="32">
        <f t="shared" si="3"/>
        <v>0.18431359734561834</v>
      </c>
      <c r="J78" s="32">
        <f t="shared" si="4"/>
        <v>0.38970518991648789</v>
      </c>
      <c r="K78" s="32">
        <f t="shared" si="5"/>
        <v>0</v>
      </c>
    </row>
    <row r="79" spans="3:11">
      <c r="C79" s="34">
        <v>12</v>
      </c>
      <c r="D79" s="35">
        <v>4.1030202023999998</v>
      </c>
      <c r="E79" s="35">
        <v>0.23339843600000032</v>
      </c>
      <c r="F79" s="32">
        <f t="shared" si="0"/>
        <v>4.1664475094277345</v>
      </c>
      <c r="G79" s="32">
        <f t="shared" si="1"/>
        <v>4.2727599082692631</v>
      </c>
      <c r="H79" s="32">
        <f t="shared" si="2"/>
        <v>4.0601351105862058</v>
      </c>
      <c r="I79" s="32">
        <f t="shared" si="3"/>
        <v>0.18431359734561834</v>
      </c>
      <c r="J79" s="32">
        <f t="shared" si="4"/>
        <v>0.38970518991648789</v>
      </c>
      <c r="K79" s="32">
        <f t="shared" si="5"/>
        <v>0</v>
      </c>
    </row>
    <row r="80" spans="3:11">
      <c r="C80" s="34">
        <v>13</v>
      </c>
      <c r="D80" s="35">
        <v>4.1133223730000008</v>
      </c>
      <c r="E80" s="35">
        <v>0.19931258999999946</v>
      </c>
      <c r="F80" s="32">
        <f t="shared" si="0"/>
        <v>4.1664475094277345</v>
      </c>
      <c r="G80" s="32">
        <f t="shared" si="1"/>
        <v>4.2727599082692631</v>
      </c>
      <c r="H80" s="32">
        <f t="shared" si="2"/>
        <v>4.0601351105862058</v>
      </c>
      <c r="I80" s="32">
        <f t="shared" si="3"/>
        <v>0.18431359734561834</v>
      </c>
      <c r="J80" s="32">
        <f t="shared" si="4"/>
        <v>0.38970518991648789</v>
      </c>
      <c r="K80" s="32">
        <f t="shared" si="5"/>
        <v>0</v>
      </c>
    </row>
    <row r="81" spans="3:11">
      <c r="C81" s="34">
        <v>14</v>
      </c>
      <c r="D81" s="35">
        <v>4.2036135872000004</v>
      </c>
      <c r="E81" s="35">
        <v>0.19776398399999984</v>
      </c>
      <c r="F81" s="32">
        <f t="shared" si="0"/>
        <v>4.1664475094277345</v>
      </c>
      <c r="G81" s="32">
        <f t="shared" si="1"/>
        <v>4.2727599082692631</v>
      </c>
      <c r="H81" s="32">
        <f t="shared" si="2"/>
        <v>4.0601351105862058</v>
      </c>
      <c r="I81" s="32">
        <f t="shared" si="3"/>
        <v>0.18431359734561834</v>
      </c>
      <c r="J81" s="32">
        <f t="shared" si="4"/>
        <v>0.38970518991648789</v>
      </c>
      <c r="K81" s="32">
        <f t="shared" si="5"/>
        <v>0</v>
      </c>
    </row>
    <row r="82" spans="3:11">
      <c r="C82" s="34">
        <v>15</v>
      </c>
      <c r="D82" s="35">
        <v>4.1820095825833334</v>
      </c>
      <c r="E82" s="35">
        <v>0.15973612458333353</v>
      </c>
      <c r="F82" s="32">
        <f t="shared" si="0"/>
        <v>4.1664475094277345</v>
      </c>
      <c r="G82" s="32">
        <f t="shared" si="1"/>
        <v>4.2727599082692631</v>
      </c>
      <c r="H82" s="32">
        <f t="shared" si="2"/>
        <v>4.0601351105862058</v>
      </c>
      <c r="I82" s="32">
        <f t="shared" si="3"/>
        <v>0.18431359734561834</v>
      </c>
      <c r="J82" s="32">
        <f t="shared" si="4"/>
        <v>0.38970518991648789</v>
      </c>
      <c r="K82" s="32">
        <f t="shared" si="5"/>
        <v>0</v>
      </c>
    </row>
    <row r="83" spans="3:11">
      <c r="C83" s="34">
        <v>16</v>
      </c>
      <c r="D83" s="35">
        <v>4.2017524414666667</v>
      </c>
      <c r="E83" s="35">
        <v>0.17664306600000046</v>
      </c>
      <c r="F83" s="32">
        <f t="shared" si="0"/>
        <v>4.1664475094277345</v>
      </c>
      <c r="G83" s="32">
        <f t="shared" si="1"/>
        <v>4.2727599082692631</v>
      </c>
      <c r="H83" s="32">
        <f t="shared" si="2"/>
        <v>4.0601351105862058</v>
      </c>
      <c r="I83" s="32">
        <f t="shared" si="3"/>
        <v>0.18431359734561834</v>
      </c>
      <c r="J83" s="32">
        <f t="shared" si="4"/>
        <v>0.38970518991648789</v>
      </c>
      <c r="K83" s="32">
        <f t="shared" si="5"/>
        <v>0</v>
      </c>
    </row>
    <row r="84" spans="3:11">
      <c r="C84" s="34">
        <v>17</v>
      </c>
      <c r="D84" s="35">
        <v>4.163529317202797</v>
      </c>
      <c r="E84" s="35">
        <v>0.17519095874125856</v>
      </c>
      <c r="F84" s="32">
        <f t="shared" si="0"/>
        <v>4.1664475094277345</v>
      </c>
      <c r="G84" s="32">
        <f t="shared" si="1"/>
        <v>4.2727599082692631</v>
      </c>
      <c r="H84" s="32">
        <f t="shared" si="2"/>
        <v>4.0601351105862058</v>
      </c>
      <c r="I84" s="32">
        <f t="shared" si="3"/>
        <v>0.18431359734561834</v>
      </c>
      <c r="J84" s="32">
        <f t="shared" si="4"/>
        <v>0.38970518991648789</v>
      </c>
      <c r="K84" s="32">
        <f t="shared" si="5"/>
        <v>0</v>
      </c>
    </row>
    <row r="85" spans="3:11">
      <c r="C85" s="34">
        <v>18</v>
      </c>
      <c r="D85" s="35">
        <v>4.2032122741528237</v>
      </c>
      <c r="E85" s="35">
        <v>0.17351909634551443</v>
      </c>
      <c r="F85" s="32">
        <f t="shared" si="0"/>
        <v>4.1664475094277345</v>
      </c>
      <c r="G85" s="32">
        <f t="shared" si="1"/>
        <v>4.2727599082692631</v>
      </c>
      <c r="H85" s="32">
        <f t="shared" si="2"/>
        <v>4.0601351105862058</v>
      </c>
      <c r="I85" s="32">
        <f t="shared" si="3"/>
        <v>0.18431359734561834</v>
      </c>
      <c r="J85" s="32">
        <f t="shared" si="4"/>
        <v>0.38970518991648789</v>
      </c>
      <c r="K85" s="32">
        <f t="shared" si="5"/>
        <v>0</v>
      </c>
    </row>
    <row r="86" spans="3:11">
      <c r="C86" s="34">
        <v>19</v>
      </c>
      <c r="D86" s="35">
        <v>4.2041368611666661</v>
      </c>
      <c r="E86" s="35">
        <v>0.15209121708333306</v>
      </c>
      <c r="F86" s="32">
        <f t="shared" si="0"/>
        <v>4.1664475094277345</v>
      </c>
      <c r="G86" s="32">
        <f t="shared" si="1"/>
        <v>4.2727599082692631</v>
      </c>
      <c r="H86" s="32">
        <f t="shared" si="2"/>
        <v>4.0601351105862058</v>
      </c>
      <c r="I86" s="32">
        <f t="shared" si="3"/>
        <v>0.18431359734561834</v>
      </c>
      <c r="J86" s="32">
        <f t="shared" si="4"/>
        <v>0.38970518991648789</v>
      </c>
      <c r="K86" s="32">
        <f t="shared" si="5"/>
        <v>0</v>
      </c>
    </row>
    <row r="87" spans="3:11">
      <c r="C87" s="34">
        <v>20</v>
      </c>
      <c r="D87" s="35">
        <v>4.1405354270270269</v>
      </c>
      <c r="E87" s="35">
        <v>0.21084594864864847</v>
      </c>
      <c r="F87" s="32">
        <f t="shared" si="0"/>
        <v>4.1664475094277345</v>
      </c>
      <c r="G87" s="32">
        <f t="shared" si="1"/>
        <v>4.2727599082692631</v>
      </c>
      <c r="H87" s="32">
        <f t="shared" si="2"/>
        <v>4.0601351105862058</v>
      </c>
      <c r="I87" s="32">
        <f t="shared" si="3"/>
        <v>0.18431359734561834</v>
      </c>
      <c r="J87" s="32">
        <f t="shared" si="4"/>
        <v>0.38970518991648789</v>
      </c>
      <c r="K87" s="32">
        <f t="shared" si="5"/>
        <v>0</v>
      </c>
    </row>
    <row r="88" spans="3:11">
      <c r="C88" s="34">
        <v>21</v>
      </c>
      <c r="D88" s="35">
        <v>4.2250029298666671</v>
      </c>
      <c r="E88" s="35">
        <v>0.16959635400000028</v>
      </c>
      <c r="F88" s="32">
        <f t="shared" si="0"/>
        <v>4.1664475094277345</v>
      </c>
      <c r="G88" s="32">
        <f t="shared" si="1"/>
        <v>4.2727599082692631</v>
      </c>
      <c r="H88" s="32">
        <f t="shared" si="2"/>
        <v>4.0601351105862058</v>
      </c>
      <c r="I88" s="32">
        <f t="shared" si="3"/>
        <v>0.18431359734561834</v>
      </c>
      <c r="J88" s="32">
        <f t="shared" si="4"/>
        <v>0.38970518991648789</v>
      </c>
      <c r="K88" s="32">
        <f t="shared" si="5"/>
        <v>0</v>
      </c>
    </row>
    <row r="89" spans="3:11">
      <c r="C89" s="34">
        <v>22</v>
      </c>
      <c r="D89" s="35">
        <v>4.2086954750000007</v>
      </c>
      <c r="E89" s="35">
        <v>0.21365547499999948</v>
      </c>
      <c r="F89" s="32">
        <f t="shared" si="0"/>
        <v>4.1664475094277345</v>
      </c>
      <c r="G89" s="32">
        <f t="shared" si="1"/>
        <v>4.2727599082692631</v>
      </c>
      <c r="H89" s="32">
        <f t="shared" si="2"/>
        <v>4.0601351105862058</v>
      </c>
      <c r="I89" s="32">
        <f t="shared" si="3"/>
        <v>0.18431359734561834</v>
      </c>
      <c r="J89" s="32">
        <f t="shared" si="4"/>
        <v>0.38970518991648789</v>
      </c>
      <c r="K89" s="32">
        <f t="shared" si="5"/>
        <v>0</v>
      </c>
    </row>
    <row r="90" spans="3:11">
      <c r="C90" s="34">
        <v>23</v>
      </c>
      <c r="D90" s="35">
        <v>4.1993073018333336</v>
      </c>
      <c r="E90" s="35">
        <v>0.16400451625000034</v>
      </c>
      <c r="F90" s="32">
        <f t="shared" si="0"/>
        <v>4.1664475094277345</v>
      </c>
      <c r="G90" s="32">
        <f t="shared" si="1"/>
        <v>4.2727599082692631</v>
      </c>
      <c r="H90" s="32">
        <f t="shared" si="2"/>
        <v>4.0601351105862058</v>
      </c>
      <c r="I90" s="32">
        <f t="shared" si="3"/>
        <v>0.18431359734561834</v>
      </c>
      <c r="J90" s="32">
        <f t="shared" si="4"/>
        <v>0.38970518991648789</v>
      </c>
      <c r="K90" s="32">
        <f t="shared" si="5"/>
        <v>0</v>
      </c>
    </row>
    <row r="91" spans="3:11">
      <c r="C91" s="34">
        <v>24</v>
      </c>
      <c r="D91" s="35">
        <v>4.2463062031666663</v>
      </c>
      <c r="E91" s="35">
        <v>0.16964747083333354</v>
      </c>
      <c r="F91" s="32">
        <f t="shared" si="0"/>
        <v>4.1664475094277345</v>
      </c>
      <c r="G91" s="32">
        <f t="shared" si="1"/>
        <v>4.2727599082692631</v>
      </c>
      <c r="H91" s="32">
        <f t="shared" si="2"/>
        <v>4.0601351105862058</v>
      </c>
      <c r="I91" s="32">
        <f t="shared" si="3"/>
        <v>0.18431359734561834</v>
      </c>
      <c r="J91" s="32">
        <f t="shared" si="4"/>
        <v>0.38970518991648789</v>
      </c>
      <c r="K91" s="32">
        <f t="shared" si="5"/>
        <v>0</v>
      </c>
    </row>
    <row r="92" spans="3:11">
      <c r="C92" s="34">
        <v>25</v>
      </c>
      <c r="D92" s="35">
        <v>4.0396699519999988</v>
      </c>
      <c r="E92" s="35">
        <v>0.20246047999999961</v>
      </c>
      <c r="F92" s="32">
        <f t="shared" si="0"/>
        <v>4.1664475094277345</v>
      </c>
      <c r="G92" s="32">
        <f t="shared" si="1"/>
        <v>4.2727599082692631</v>
      </c>
      <c r="H92" s="32">
        <f t="shared" si="2"/>
        <v>4.0601351105862058</v>
      </c>
      <c r="I92" s="32">
        <f t="shared" si="3"/>
        <v>0.18431359734561834</v>
      </c>
      <c r="J92" s="32">
        <f t="shared" si="4"/>
        <v>0.38970518991648789</v>
      </c>
      <c r="K92" s="32">
        <f t="shared" si="5"/>
        <v>0</v>
      </c>
    </row>
    <row r="93" spans="3:11">
      <c r="C93" s="34">
        <v>26</v>
      </c>
      <c r="D93" s="36">
        <v>4.080536668085105</v>
      </c>
      <c r="E93" s="36">
        <v>0.20717994042553256</v>
      </c>
      <c r="F93" s="32">
        <f t="shared" si="0"/>
        <v>4.1664475094277345</v>
      </c>
      <c r="G93" s="32">
        <f t="shared" si="1"/>
        <v>4.2727599082692631</v>
      </c>
      <c r="H93" s="32">
        <f t="shared" si="2"/>
        <v>4.0601351105862058</v>
      </c>
      <c r="I93" s="32">
        <f t="shared" si="3"/>
        <v>0.18431359734561834</v>
      </c>
      <c r="J93" s="32">
        <f t="shared" si="4"/>
        <v>0.38970518991648789</v>
      </c>
      <c r="K93" s="32">
        <f t="shared" si="5"/>
        <v>0</v>
      </c>
    </row>
    <row r="94" spans="3:11">
      <c r="C94" s="34">
        <v>27</v>
      </c>
      <c r="D94" s="36">
        <v>4.0409518554399995</v>
      </c>
      <c r="E94" s="36">
        <v>0.1474648435999999</v>
      </c>
      <c r="F94" s="32">
        <f t="shared" si="0"/>
        <v>4.1664475094277345</v>
      </c>
      <c r="G94" s="32">
        <f t="shared" si="1"/>
        <v>4.2727599082692631</v>
      </c>
      <c r="H94" s="32">
        <f t="shared" si="2"/>
        <v>4.0601351105862058</v>
      </c>
      <c r="I94" s="32">
        <f t="shared" si="3"/>
        <v>0.18431359734561834</v>
      </c>
      <c r="J94" s="32">
        <f t="shared" si="4"/>
        <v>0.38970518991648789</v>
      </c>
      <c r="K94" s="32">
        <f t="shared" si="5"/>
        <v>0</v>
      </c>
    </row>
    <row r="95" spans="3:11">
      <c r="C95" s="34">
        <v>28</v>
      </c>
      <c r="D95" s="36">
        <v>4.1982067872000002</v>
      </c>
      <c r="E95" s="36">
        <v>0.16397949199999928</v>
      </c>
      <c r="F95" s="32">
        <f t="shared" si="0"/>
        <v>4.1664475094277345</v>
      </c>
      <c r="G95" s="32">
        <f t="shared" si="1"/>
        <v>4.2727599082692631</v>
      </c>
      <c r="H95" s="32">
        <f t="shared" si="2"/>
        <v>4.0601351105862058</v>
      </c>
      <c r="I95" s="32">
        <f t="shared" si="3"/>
        <v>0.18431359734561834</v>
      </c>
      <c r="J95" s="32">
        <f t="shared" si="4"/>
        <v>0.38970518991648789</v>
      </c>
      <c r="K95" s="32">
        <f t="shared" si="5"/>
        <v>0</v>
      </c>
    </row>
    <row r="96" spans="3:11">
      <c r="C96" s="34">
        <v>29</v>
      </c>
      <c r="D96" s="36">
        <v>4.2022922650588237</v>
      </c>
      <c r="E96" s="36">
        <v>0.18240859058823489</v>
      </c>
      <c r="F96" s="32">
        <f t="shared" si="0"/>
        <v>4.1664475094277345</v>
      </c>
      <c r="G96" s="32">
        <f t="shared" si="1"/>
        <v>4.2727599082692631</v>
      </c>
      <c r="H96" s="32">
        <f t="shared" si="2"/>
        <v>4.0601351105862058</v>
      </c>
      <c r="I96" s="32">
        <f t="shared" si="3"/>
        <v>0.18431359734561834</v>
      </c>
      <c r="J96" s="32">
        <f t="shared" si="4"/>
        <v>0.38970518991648789</v>
      </c>
      <c r="K96" s="32">
        <f t="shared" si="5"/>
        <v>0</v>
      </c>
    </row>
    <row r="97" spans="3:11">
      <c r="C97" s="34">
        <v>30</v>
      </c>
      <c r="D97" s="36">
        <v>4.2590514118333322</v>
      </c>
      <c r="E97" s="36">
        <v>0.16220092749999981</v>
      </c>
      <c r="F97" s="32">
        <f t="shared" si="0"/>
        <v>4.1664475094277345</v>
      </c>
      <c r="G97" s="32">
        <f t="shared" si="1"/>
        <v>4.2727599082692631</v>
      </c>
      <c r="H97" s="32">
        <f t="shared" si="2"/>
        <v>4.0601351105862058</v>
      </c>
      <c r="I97" s="32">
        <f t="shared" si="3"/>
        <v>0.18431359734561834</v>
      </c>
      <c r="J97" s="32">
        <f t="shared" si="4"/>
        <v>0.38970518991648789</v>
      </c>
      <c r="K97" s="32">
        <f t="shared" si="5"/>
        <v>0</v>
      </c>
    </row>
    <row r="98" spans="3:11">
      <c r="C98" s="34">
        <v>31</v>
      </c>
      <c r="D98" s="36">
        <v>4.2014174398333335</v>
      </c>
      <c r="E98" s="36">
        <v>0.15842590333333284</v>
      </c>
      <c r="F98" s="32">
        <f t="shared" si="0"/>
        <v>4.1664475094277345</v>
      </c>
      <c r="G98" s="32">
        <f t="shared" si="1"/>
        <v>4.2727599082692631</v>
      </c>
      <c r="H98" s="32">
        <f t="shared" si="2"/>
        <v>4.0601351105862058</v>
      </c>
      <c r="I98" s="32">
        <f t="shared" si="3"/>
        <v>0.18431359734561834</v>
      </c>
      <c r="J98" s="32">
        <f t="shared" si="4"/>
        <v>0.38970518991648789</v>
      </c>
      <c r="K98" s="32">
        <f t="shared" si="5"/>
        <v>0</v>
      </c>
    </row>
    <row r="99" spans="3:11">
      <c r="C99" s="34">
        <v>32</v>
      </c>
      <c r="D99" s="36">
        <v>4.1296825559999997</v>
      </c>
      <c r="E99" s="36">
        <v>0.14690399000000021</v>
      </c>
      <c r="F99" s="32">
        <f t="shared" si="0"/>
        <v>4.1664475094277345</v>
      </c>
      <c r="G99" s="32">
        <f t="shared" si="1"/>
        <v>4.2727599082692631</v>
      </c>
      <c r="H99" s="32">
        <f t="shared" si="2"/>
        <v>4.0601351105862058</v>
      </c>
      <c r="I99" s="32">
        <f t="shared" si="3"/>
        <v>0.18431359734561834</v>
      </c>
      <c r="J99" s="32">
        <f t="shared" si="4"/>
        <v>0.38970518991648789</v>
      </c>
      <c r="K99" s="32">
        <f t="shared" si="5"/>
        <v>0</v>
      </c>
    </row>
    <row r="100" spans="3:11">
      <c r="C100" s="34">
        <v>33</v>
      </c>
      <c r="D100" s="36">
        <v>4.1548873159999999</v>
      </c>
      <c r="E100" s="36">
        <v>0.17471732000000006</v>
      </c>
      <c r="F100" s="32">
        <f t="shared" si="0"/>
        <v>4.1664475094277345</v>
      </c>
      <c r="G100" s="32">
        <f t="shared" si="1"/>
        <v>4.2727599082692631</v>
      </c>
      <c r="H100" s="32">
        <f t="shared" si="2"/>
        <v>4.0601351105862058</v>
      </c>
      <c r="I100" s="32">
        <f t="shared" si="3"/>
        <v>0.18431359734561834</v>
      </c>
      <c r="J100" s="32">
        <f t="shared" si="4"/>
        <v>0.38970518991648789</v>
      </c>
      <c r="K100" s="32">
        <f t="shared" si="5"/>
        <v>0</v>
      </c>
    </row>
    <row r="101" spans="3:11">
      <c r="C101" s="34">
        <v>34</v>
      </c>
      <c r="D101" s="36">
        <v>4.0139819359999995</v>
      </c>
      <c r="E101" s="36">
        <v>0.26318016000000011</v>
      </c>
      <c r="F101" s="32">
        <f t="shared" si="0"/>
        <v>4.1664475094277345</v>
      </c>
      <c r="G101" s="32">
        <f t="shared" si="1"/>
        <v>4.2727599082692631</v>
      </c>
      <c r="H101" s="32">
        <f t="shared" si="2"/>
        <v>4.0601351105862058</v>
      </c>
      <c r="I101" s="32">
        <f t="shared" si="3"/>
        <v>0.18431359734561834</v>
      </c>
      <c r="J101" s="32">
        <f t="shared" si="4"/>
        <v>0.38970518991648789</v>
      </c>
      <c r="K101" s="32">
        <f t="shared" si="5"/>
        <v>0</v>
      </c>
    </row>
    <row r="102" spans="3:11">
      <c r="C102" s="34">
        <v>35</v>
      </c>
      <c r="D102" s="36">
        <v>4.1074924924000005</v>
      </c>
      <c r="E102" s="36">
        <v>0.16371002200000007</v>
      </c>
      <c r="F102" s="32">
        <f t="shared" si="0"/>
        <v>4.1664475094277345</v>
      </c>
      <c r="G102" s="32">
        <f t="shared" si="1"/>
        <v>4.2727599082692631</v>
      </c>
      <c r="H102" s="32">
        <f t="shared" si="2"/>
        <v>4.0601351105862058</v>
      </c>
      <c r="I102" s="32">
        <f t="shared" si="3"/>
        <v>0.18431359734561834</v>
      </c>
      <c r="J102" s="32">
        <f t="shared" si="4"/>
        <v>0.38970518991648789</v>
      </c>
      <c r="K102" s="32">
        <f t="shared" si="5"/>
        <v>0</v>
      </c>
    </row>
    <row r="103" spans="3:11">
      <c r="C103" s="34">
        <v>36</v>
      </c>
      <c r="D103" s="36">
        <v>4.2518688963333329</v>
      </c>
      <c r="E103" s="36">
        <v>0.17224477166666663</v>
      </c>
      <c r="F103" s="32">
        <f t="shared" si="0"/>
        <v>4.1664475094277345</v>
      </c>
      <c r="G103" s="32">
        <f t="shared" si="1"/>
        <v>4.2727599082692631</v>
      </c>
      <c r="H103" s="32">
        <f t="shared" si="2"/>
        <v>4.0601351105862058</v>
      </c>
      <c r="I103" s="32">
        <f t="shared" si="3"/>
        <v>0.18431359734561834</v>
      </c>
      <c r="J103" s="32">
        <f t="shared" si="4"/>
        <v>0.38970518991648789</v>
      </c>
      <c r="K103" s="32">
        <f t="shared" si="5"/>
        <v>0</v>
      </c>
    </row>
    <row r="104" spans="3:11">
      <c r="C104" s="34">
        <v>37</v>
      </c>
      <c r="D104" s="36">
        <v>4.176146980898876</v>
      </c>
      <c r="E104" s="36">
        <v>0.16316377471910126</v>
      </c>
      <c r="F104" s="32">
        <f t="shared" si="0"/>
        <v>4.1664475094277345</v>
      </c>
      <c r="G104" s="32">
        <f t="shared" si="1"/>
        <v>4.2727599082692631</v>
      </c>
      <c r="H104" s="32">
        <f t="shared" si="2"/>
        <v>4.0601351105862058</v>
      </c>
      <c r="I104" s="32">
        <f t="shared" si="3"/>
        <v>0.18431359734561834</v>
      </c>
      <c r="J104" s="32">
        <f t="shared" si="4"/>
        <v>0.38970518991648789</v>
      </c>
      <c r="K104" s="32">
        <f t="shared" si="5"/>
        <v>0</v>
      </c>
    </row>
    <row r="105" spans="3:11">
      <c r="C105" s="34">
        <v>38</v>
      </c>
      <c r="D105" s="36">
        <v>4.176146980898876</v>
      </c>
      <c r="E105" s="36">
        <v>0.16316377471910126</v>
      </c>
      <c r="F105" s="32">
        <f t="shared" si="0"/>
        <v>4.1664475094277345</v>
      </c>
      <c r="G105" s="32">
        <f t="shared" si="1"/>
        <v>4.2727599082692631</v>
      </c>
      <c r="H105" s="32">
        <f t="shared" si="2"/>
        <v>4.0601351105862058</v>
      </c>
      <c r="I105" s="32">
        <f t="shared" si="3"/>
        <v>0.18431359734561834</v>
      </c>
      <c r="J105" s="32">
        <f t="shared" si="4"/>
        <v>0.38970518991648789</v>
      </c>
      <c r="K105" s="32">
        <f t="shared" si="5"/>
        <v>0</v>
      </c>
    </row>
    <row r="106" spans="3:11">
      <c r="C106" s="34">
        <v>39</v>
      </c>
      <c r="D106" s="36">
        <v>4.2259887188333334</v>
      </c>
      <c r="E106" s="36">
        <v>0.15329589833333301</v>
      </c>
      <c r="F106" s="32">
        <f t="shared" si="0"/>
        <v>4.1664475094277345</v>
      </c>
      <c r="G106" s="32">
        <f t="shared" si="1"/>
        <v>4.2727599082692631</v>
      </c>
      <c r="H106" s="32">
        <f t="shared" si="2"/>
        <v>4.0601351105862058</v>
      </c>
      <c r="I106" s="32">
        <f t="shared" si="3"/>
        <v>0.18431359734561834</v>
      </c>
      <c r="J106" s="32">
        <f t="shared" si="4"/>
        <v>0.38970518991648789</v>
      </c>
      <c r="K106" s="32">
        <f t="shared" si="5"/>
        <v>0</v>
      </c>
    </row>
    <row r="107" spans="3:11">
      <c r="C107" s="34">
        <v>40</v>
      </c>
      <c r="D107" s="36">
        <v>4.2378595704000004</v>
      </c>
      <c r="E107" s="36">
        <v>0.14460156240000011</v>
      </c>
      <c r="F107" s="32">
        <f t="shared" si="0"/>
        <v>4.1664475094277345</v>
      </c>
      <c r="G107" s="32">
        <f t="shared" si="1"/>
        <v>4.2727599082692631</v>
      </c>
      <c r="H107" s="32">
        <f t="shared" si="2"/>
        <v>4.0601351105862058</v>
      </c>
      <c r="I107" s="32">
        <f t="shared" si="3"/>
        <v>0.18431359734561834</v>
      </c>
      <c r="J107" s="32">
        <f t="shared" si="4"/>
        <v>0.38970518991648789</v>
      </c>
      <c r="K107" s="32">
        <f t="shared" si="5"/>
        <v>0</v>
      </c>
    </row>
    <row r="108" spans="3:11">
      <c r="C108" s="34">
        <v>41</v>
      </c>
      <c r="D108" s="36">
        <v>4.2399846782068966</v>
      </c>
      <c r="E108" s="36">
        <v>0.18175217241379293</v>
      </c>
      <c r="F108" s="32">
        <f t="shared" si="0"/>
        <v>4.1664475094277345</v>
      </c>
      <c r="G108" s="32">
        <f t="shared" si="1"/>
        <v>4.2727599082692631</v>
      </c>
      <c r="H108" s="32">
        <f t="shared" si="2"/>
        <v>4.0601351105862058</v>
      </c>
      <c r="I108" s="32">
        <f t="shared" si="3"/>
        <v>0.18431359734561834</v>
      </c>
      <c r="J108" s="32">
        <f t="shared" si="4"/>
        <v>0.38970518991648789</v>
      </c>
      <c r="K108" s="32">
        <f t="shared" si="5"/>
        <v>0</v>
      </c>
    </row>
    <row r="109" spans="3:11">
      <c r="C109" s="34">
        <v>42</v>
      </c>
      <c r="D109" s="36">
        <v>4.2047406822929929</v>
      </c>
      <c r="E109" s="36">
        <v>0.16731097006369477</v>
      </c>
      <c r="F109" s="32">
        <f t="shared" si="0"/>
        <v>4.1664475094277345</v>
      </c>
      <c r="G109" s="32">
        <f t="shared" si="1"/>
        <v>4.2727599082692631</v>
      </c>
      <c r="H109" s="32">
        <f t="shared" si="2"/>
        <v>4.0601351105862058</v>
      </c>
      <c r="I109" s="32">
        <f t="shared" si="3"/>
        <v>0.18431359734561834</v>
      </c>
      <c r="J109" s="32">
        <f t="shared" si="4"/>
        <v>0.38970518991648789</v>
      </c>
      <c r="K109" s="32">
        <f t="shared" si="5"/>
        <v>0</v>
      </c>
    </row>
    <row r="110" spans="3:11">
      <c r="C110" s="34">
        <v>43</v>
      </c>
      <c r="D110" s="36">
        <v>4.254305138307692</v>
      </c>
      <c r="E110" s="36">
        <v>0.16984581538461629</v>
      </c>
      <c r="F110" s="32">
        <f t="shared" si="0"/>
        <v>4.1664475094277345</v>
      </c>
      <c r="G110" s="32">
        <f t="shared" si="1"/>
        <v>4.2727599082692631</v>
      </c>
      <c r="H110" s="32">
        <f t="shared" si="2"/>
        <v>4.0601351105862058</v>
      </c>
      <c r="I110" s="32">
        <f t="shared" si="3"/>
        <v>0.18431359734561834</v>
      </c>
      <c r="J110" s="32">
        <f t="shared" si="4"/>
        <v>0.38970518991648789</v>
      </c>
      <c r="K110" s="32">
        <f t="shared" si="5"/>
        <v>0</v>
      </c>
    </row>
    <row r="111" spans="3:11">
      <c r="C111" s="36"/>
      <c r="D111" s="36"/>
      <c r="E111" s="36"/>
      <c r="F111" s="32">
        <f t="shared" si="0"/>
        <v>4.1664475094277345</v>
      </c>
      <c r="G111" s="32">
        <f t="shared" si="1"/>
        <v>4.2727599082692631</v>
      </c>
      <c r="H111" s="32">
        <f t="shared" si="2"/>
        <v>4.0601351105862058</v>
      </c>
      <c r="I111" s="32">
        <f t="shared" si="3"/>
        <v>0.18431359734561834</v>
      </c>
      <c r="J111" s="32">
        <f t="shared" si="4"/>
        <v>0.38970518991648789</v>
      </c>
      <c r="K111" s="32">
        <f t="shared" si="5"/>
        <v>0</v>
      </c>
    </row>
    <row r="112" spans="3:11">
      <c r="C112" s="36"/>
      <c r="D112" s="36"/>
      <c r="E112" s="36"/>
      <c r="F112" s="32">
        <f t="shared" si="0"/>
        <v>4.1664475094277345</v>
      </c>
      <c r="G112" s="32">
        <f t="shared" si="1"/>
        <v>4.2727599082692631</v>
      </c>
      <c r="H112" s="32">
        <f t="shared" si="2"/>
        <v>4.0601351105862058</v>
      </c>
      <c r="I112" s="32">
        <f t="shared" si="3"/>
        <v>0.18431359734561834</v>
      </c>
      <c r="J112" s="32">
        <f t="shared" si="4"/>
        <v>0.38970518991648789</v>
      </c>
      <c r="K112" s="32">
        <f t="shared" si="5"/>
        <v>0</v>
      </c>
    </row>
    <row r="113" spans="3:11">
      <c r="C113" s="36"/>
      <c r="D113" s="36"/>
      <c r="E113" s="36"/>
      <c r="F113" s="32">
        <f t="shared" si="0"/>
        <v>4.1664475094277345</v>
      </c>
      <c r="G113" s="32">
        <f t="shared" si="1"/>
        <v>4.2727599082692631</v>
      </c>
      <c r="H113" s="32">
        <f t="shared" si="2"/>
        <v>4.0601351105862058</v>
      </c>
      <c r="I113" s="32">
        <f t="shared" si="3"/>
        <v>0.18431359734561834</v>
      </c>
      <c r="J113" s="32">
        <f t="shared" si="4"/>
        <v>0.38970518991648789</v>
      </c>
      <c r="K113" s="32">
        <f t="shared" si="5"/>
        <v>0</v>
      </c>
    </row>
    <row r="114" spans="3:11">
      <c r="C114" s="36"/>
      <c r="D114" s="36"/>
      <c r="E114" s="36"/>
      <c r="F114" s="32">
        <f t="shared" si="0"/>
        <v>4.1664475094277345</v>
      </c>
      <c r="G114" s="32">
        <f t="shared" si="1"/>
        <v>4.2727599082692631</v>
      </c>
      <c r="H114" s="32">
        <f t="shared" si="2"/>
        <v>4.0601351105862058</v>
      </c>
      <c r="I114" s="32">
        <f t="shared" si="3"/>
        <v>0.18431359734561834</v>
      </c>
      <c r="J114" s="32">
        <f t="shared" si="4"/>
        <v>0.38970518991648789</v>
      </c>
      <c r="K114" s="32">
        <f t="shared" si="5"/>
        <v>0</v>
      </c>
    </row>
    <row r="115" spans="3:11">
      <c r="C115" s="36"/>
      <c r="D115" s="36"/>
      <c r="E115" s="36"/>
      <c r="F115" s="32">
        <f t="shared" si="0"/>
        <v>4.1664475094277345</v>
      </c>
      <c r="G115" s="32">
        <f t="shared" si="1"/>
        <v>4.2727599082692631</v>
      </c>
      <c r="H115" s="32">
        <f t="shared" si="2"/>
        <v>4.0601351105862058</v>
      </c>
      <c r="I115" s="32">
        <f t="shared" si="3"/>
        <v>0.18431359734561834</v>
      </c>
      <c r="J115" s="32">
        <f t="shared" si="4"/>
        <v>0.38970518991648789</v>
      </c>
      <c r="K115" s="32">
        <f t="shared" si="5"/>
        <v>0</v>
      </c>
    </row>
    <row r="116" spans="3:11">
      <c r="C116" s="36"/>
      <c r="D116" s="36"/>
      <c r="E116" s="36"/>
      <c r="F116" s="32">
        <f t="shared" si="0"/>
        <v>4.1664475094277345</v>
      </c>
      <c r="G116" s="32">
        <f t="shared" si="1"/>
        <v>4.2727599082692631</v>
      </c>
      <c r="H116" s="32">
        <f t="shared" si="2"/>
        <v>4.0601351105862058</v>
      </c>
      <c r="I116" s="32">
        <f t="shared" si="3"/>
        <v>0.18431359734561834</v>
      </c>
      <c r="J116" s="32">
        <f t="shared" si="4"/>
        <v>0.38970518991648789</v>
      </c>
      <c r="K116" s="32">
        <f t="shared" si="5"/>
        <v>0</v>
      </c>
    </row>
    <row r="117" spans="3:11">
      <c r="C117" s="36"/>
      <c r="D117" s="36"/>
      <c r="E117" s="36"/>
      <c r="F117" s="32">
        <f t="shared" si="0"/>
        <v>4.1664475094277345</v>
      </c>
      <c r="G117" s="32">
        <f t="shared" si="1"/>
        <v>4.2727599082692631</v>
      </c>
      <c r="H117" s="32">
        <f t="shared" si="2"/>
        <v>4.0601351105862058</v>
      </c>
      <c r="I117" s="32">
        <f t="shared" si="3"/>
        <v>0.18431359734561834</v>
      </c>
      <c r="J117" s="32">
        <f t="shared" si="4"/>
        <v>0.38970518991648789</v>
      </c>
      <c r="K117" s="32">
        <f t="shared" si="5"/>
        <v>0</v>
      </c>
    </row>
    <row r="118" spans="3:11">
      <c r="C118" s="36"/>
      <c r="D118" s="36"/>
      <c r="E118" s="36"/>
      <c r="F118" s="32">
        <f t="shared" si="0"/>
        <v>4.1664475094277345</v>
      </c>
      <c r="G118" s="32">
        <f t="shared" si="1"/>
        <v>4.2727599082692631</v>
      </c>
      <c r="H118" s="32">
        <f t="shared" si="2"/>
        <v>4.0601351105862058</v>
      </c>
      <c r="I118" s="32">
        <f t="shared" si="3"/>
        <v>0.18431359734561834</v>
      </c>
      <c r="J118" s="32">
        <f t="shared" si="4"/>
        <v>0.38970518991648789</v>
      </c>
      <c r="K118" s="32">
        <f t="shared" si="5"/>
        <v>0</v>
      </c>
    </row>
    <row r="119" spans="3:11">
      <c r="C119" s="36"/>
      <c r="D119" s="36"/>
      <c r="E119" s="36"/>
      <c r="F119" s="32">
        <f t="shared" si="0"/>
        <v>4.1664475094277345</v>
      </c>
      <c r="G119" s="32">
        <f t="shared" si="1"/>
        <v>4.2727599082692631</v>
      </c>
      <c r="H119" s="32">
        <f t="shared" si="2"/>
        <v>4.0601351105862058</v>
      </c>
      <c r="I119" s="32">
        <f t="shared" si="3"/>
        <v>0.18431359734561834</v>
      </c>
      <c r="J119" s="32">
        <f t="shared" si="4"/>
        <v>0.38970518991648789</v>
      </c>
      <c r="K119" s="32">
        <f t="shared" si="5"/>
        <v>0</v>
      </c>
    </row>
    <row r="120" spans="3:11">
      <c r="C120" s="36"/>
      <c r="D120" s="36"/>
      <c r="E120" s="36"/>
      <c r="F120" s="32">
        <f t="shared" si="0"/>
        <v>4.1664475094277345</v>
      </c>
      <c r="G120" s="32">
        <f t="shared" si="1"/>
        <v>4.2727599082692631</v>
      </c>
      <c r="H120" s="32">
        <f t="shared" si="2"/>
        <v>4.0601351105862058</v>
      </c>
      <c r="I120" s="32">
        <f t="shared" si="3"/>
        <v>0.18431359734561834</v>
      </c>
      <c r="J120" s="32">
        <f t="shared" si="4"/>
        <v>0.38970518991648789</v>
      </c>
      <c r="K120" s="32">
        <f t="shared" si="5"/>
        <v>0</v>
      </c>
    </row>
    <row r="121" spans="3:11">
      <c r="C121" s="36"/>
      <c r="D121" s="36"/>
      <c r="E121" s="36"/>
      <c r="F121" s="32">
        <f t="shared" si="0"/>
        <v>4.1664475094277345</v>
      </c>
      <c r="G121" s="32">
        <f t="shared" si="1"/>
        <v>4.2727599082692631</v>
      </c>
      <c r="H121" s="32">
        <f t="shared" si="2"/>
        <v>4.0601351105862058</v>
      </c>
      <c r="I121" s="32">
        <f t="shared" si="3"/>
        <v>0.18431359734561834</v>
      </c>
      <c r="J121" s="32">
        <f t="shared" si="4"/>
        <v>0.38970518991648789</v>
      </c>
      <c r="K121" s="32">
        <f t="shared" si="5"/>
        <v>0</v>
      </c>
    </row>
    <row r="122" spans="3:11">
      <c r="C122" s="36"/>
      <c r="D122" s="36"/>
      <c r="E122" s="36"/>
      <c r="F122" s="32">
        <f t="shared" si="0"/>
        <v>4.1664475094277345</v>
      </c>
      <c r="G122" s="32">
        <f t="shared" si="1"/>
        <v>4.2727599082692631</v>
      </c>
      <c r="H122" s="32">
        <f t="shared" si="2"/>
        <v>4.0601351105862058</v>
      </c>
      <c r="I122" s="32">
        <f t="shared" si="3"/>
        <v>0.18431359734561834</v>
      </c>
      <c r="J122" s="32">
        <f t="shared" si="4"/>
        <v>0.38970518991648789</v>
      </c>
      <c r="K122" s="32">
        <f t="shared" si="5"/>
        <v>0</v>
      </c>
    </row>
    <row r="123" spans="3:11">
      <c r="C123" s="36"/>
      <c r="D123" s="36"/>
      <c r="E123" s="36"/>
      <c r="F123" s="32">
        <f t="shared" si="0"/>
        <v>4.1664475094277345</v>
      </c>
      <c r="G123" s="32">
        <f t="shared" si="1"/>
        <v>4.2727599082692631</v>
      </c>
      <c r="H123" s="32">
        <f t="shared" si="2"/>
        <v>4.0601351105862058</v>
      </c>
      <c r="I123" s="32">
        <f t="shared" si="3"/>
        <v>0.18431359734561834</v>
      </c>
      <c r="J123" s="32">
        <f t="shared" si="4"/>
        <v>0.38970518991648789</v>
      </c>
      <c r="K123" s="32">
        <f t="shared" si="5"/>
        <v>0</v>
      </c>
    </row>
    <row r="124" spans="3:11">
      <c r="C124" s="36"/>
      <c r="D124" s="36"/>
      <c r="E124" s="36"/>
      <c r="F124" s="32">
        <f t="shared" si="0"/>
        <v>4.1664475094277345</v>
      </c>
      <c r="G124" s="32">
        <f t="shared" si="1"/>
        <v>4.2727599082692631</v>
      </c>
      <c r="H124" s="32">
        <f t="shared" si="2"/>
        <v>4.0601351105862058</v>
      </c>
      <c r="I124" s="32">
        <f t="shared" si="3"/>
        <v>0.18431359734561834</v>
      </c>
      <c r="J124" s="32">
        <f t="shared" si="4"/>
        <v>0.38970518991648789</v>
      </c>
      <c r="K124" s="32">
        <f t="shared" si="5"/>
        <v>0</v>
      </c>
    </row>
    <row r="125" spans="3:11">
      <c r="C125" s="36"/>
      <c r="D125" s="36"/>
      <c r="E125" s="36"/>
      <c r="F125" s="32">
        <f t="shared" si="0"/>
        <v>4.1664475094277345</v>
      </c>
      <c r="G125" s="32">
        <f t="shared" si="1"/>
        <v>4.2727599082692631</v>
      </c>
      <c r="H125" s="32">
        <f t="shared" si="2"/>
        <v>4.0601351105862058</v>
      </c>
      <c r="I125" s="32">
        <f t="shared" si="3"/>
        <v>0.18431359734561834</v>
      </c>
      <c r="J125" s="32">
        <f t="shared" si="4"/>
        <v>0.38970518991648789</v>
      </c>
      <c r="K125" s="32">
        <f t="shared" si="5"/>
        <v>0</v>
      </c>
    </row>
    <row r="126" spans="3:11">
      <c r="C126" s="36"/>
      <c r="D126" s="36"/>
      <c r="E126" s="36"/>
      <c r="F126" s="32">
        <f t="shared" si="0"/>
        <v>4.1664475094277345</v>
      </c>
      <c r="G126" s="32">
        <f t="shared" si="1"/>
        <v>4.2727599082692631</v>
      </c>
      <c r="H126" s="32">
        <f t="shared" si="2"/>
        <v>4.0601351105862058</v>
      </c>
      <c r="I126" s="32">
        <f t="shared" si="3"/>
        <v>0.18431359734561834</v>
      </c>
      <c r="J126" s="32">
        <f t="shared" si="4"/>
        <v>0.38970518991648789</v>
      </c>
      <c r="K126" s="32">
        <f t="shared" si="5"/>
        <v>0</v>
      </c>
    </row>
    <row r="127" spans="3:11">
      <c r="C127" s="36"/>
      <c r="D127" s="36"/>
      <c r="E127" s="36"/>
      <c r="F127" s="32">
        <f t="shared" si="0"/>
        <v>4.1664475094277345</v>
      </c>
      <c r="G127" s="32">
        <f t="shared" si="1"/>
        <v>4.2727599082692631</v>
      </c>
      <c r="H127" s="32">
        <f t="shared" si="2"/>
        <v>4.0601351105862058</v>
      </c>
      <c r="I127" s="32">
        <f t="shared" si="3"/>
        <v>0.18431359734561834</v>
      </c>
      <c r="J127" s="32">
        <f t="shared" si="4"/>
        <v>0.38970518991648789</v>
      </c>
      <c r="K127" s="32">
        <f t="shared" si="5"/>
        <v>0</v>
      </c>
    </row>
    <row r="128" spans="3:11">
      <c r="C128" s="36"/>
      <c r="D128" s="36"/>
      <c r="E128" s="36"/>
      <c r="F128" s="32">
        <f t="shared" si="0"/>
        <v>4.1664475094277345</v>
      </c>
      <c r="G128" s="32">
        <f t="shared" si="1"/>
        <v>4.2727599082692631</v>
      </c>
      <c r="H128" s="32">
        <f t="shared" si="2"/>
        <v>4.0601351105862058</v>
      </c>
      <c r="I128" s="32">
        <f t="shared" si="3"/>
        <v>0.18431359734561834</v>
      </c>
      <c r="J128" s="32">
        <f t="shared" si="4"/>
        <v>0.38970518991648789</v>
      </c>
      <c r="K128" s="32">
        <f t="shared" si="5"/>
        <v>0</v>
      </c>
    </row>
    <row r="129" spans="3:11">
      <c r="C129" s="36"/>
      <c r="D129" s="36"/>
      <c r="E129" s="36"/>
      <c r="F129" s="32">
        <f t="shared" si="0"/>
        <v>4.1664475094277345</v>
      </c>
      <c r="G129" s="32">
        <f t="shared" si="1"/>
        <v>4.2727599082692631</v>
      </c>
      <c r="H129" s="32">
        <f t="shared" si="2"/>
        <v>4.0601351105862058</v>
      </c>
      <c r="I129" s="32">
        <f t="shared" si="3"/>
        <v>0.18431359734561834</v>
      </c>
      <c r="J129" s="32">
        <f t="shared" si="4"/>
        <v>0.38970518991648789</v>
      </c>
      <c r="K129" s="32">
        <f t="shared" si="5"/>
        <v>0</v>
      </c>
    </row>
    <row r="130" spans="3:11">
      <c r="C130" s="36"/>
      <c r="D130" s="36"/>
      <c r="E130" s="36"/>
      <c r="F130" s="32">
        <f t="shared" si="0"/>
        <v>4.1664475094277345</v>
      </c>
      <c r="G130" s="32">
        <f t="shared" si="1"/>
        <v>4.2727599082692631</v>
      </c>
      <c r="H130" s="32">
        <f t="shared" si="2"/>
        <v>4.0601351105862058</v>
      </c>
      <c r="I130" s="32">
        <f t="shared" si="3"/>
        <v>0.18431359734561834</v>
      </c>
      <c r="J130" s="32">
        <f t="shared" si="4"/>
        <v>0.38970518991648789</v>
      </c>
      <c r="K130" s="32">
        <f t="shared" si="5"/>
        <v>0</v>
      </c>
    </row>
    <row r="131" spans="3:11">
      <c r="C131" s="36"/>
      <c r="D131" s="36"/>
      <c r="E131" s="36"/>
      <c r="F131" s="32">
        <f t="shared" si="0"/>
        <v>4.1664475094277345</v>
      </c>
      <c r="G131" s="32">
        <f t="shared" si="1"/>
        <v>4.2727599082692631</v>
      </c>
      <c r="H131" s="32">
        <f t="shared" si="2"/>
        <v>4.0601351105862058</v>
      </c>
      <c r="I131" s="32">
        <f t="shared" si="3"/>
        <v>0.18431359734561834</v>
      </c>
      <c r="J131" s="32">
        <f t="shared" si="4"/>
        <v>0.38970518991648789</v>
      </c>
      <c r="K131" s="32">
        <f t="shared" si="5"/>
        <v>0</v>
      </c>
    </row>
    <row r="132" spans="3:11">
      <c r="C132" s="36"/>
      <c r="D132" s="36"/>
      <c r="E132" s="36"/>
      <c r="F132" s="32">
        <f t="shared" ref="F132:F152" si="6">$E$60</f>
        <v>4.1664475094277345</v>
      </c>
      <c r="G132" s="32">
        <f t="shared" ref="G132:G152" si="7">$E$61</f>
        <v>4.2727599082692631</v>
      </c>
      <c r="H132" s="32">
        <f t="shared" ref="H132:H152" si="8">$E$62</f>
        <v>4.0601351105862058</v>
      </c>
      <c r="I132" s="32">
        <f t="shared" si="3"/>
        <v>0.18431359734561834</v>
      </c>
      <c r="J132" s="32">
        <f t="shared" si="4"/>
        <v>0.38970518991648789</v>
      </c>
      <c r="K132" s="32">
        <f t="shared" si="5"/>
        <v>0</v>
      </c>
    </row>
    <row r="133" spans="3:11">
      <c r="C133" s="36"/>
      <c r="D133" s="36"/>
      <c r="E133" s="36"/>
      <c r="F133" s="32">
        <f t="shared" si="6"/>
        <v>4.1664475094277345</v>
      </c>
      <c r="G133" s="32">
        <f t="shared" si="7"/>
        <v>4.2727599082692631</v>
      </c>
      <c r="H133" s="32">
        <f t="shared" si="8"/>
        <v>4.0601351105862058</v>
      </c>
      <c r="I133" s="32">
        <f t="shared" ref="I133:I152" si="9">$J$60</f>
        <v>0.18431359734561834</v>
      </c>
      <c r="J133" s="32">
        <f t="shared" ref="J133:J152" si="10">$J$61</f>
        <v>0.38970518991648789</v>
      </c>
      <c r="K133" s="32">
        <f t="shared" ref="K133:K152" si="11">$J$62</f>
        <v>0</v>
      </c>
    </row>
    <row r="134" spans="3:11">
      <c r="C134" s="36"/>
      <c r="D134" s="36"/>
      <c r="E134" s="36"/>
      <c r="F134" s="32">
        <f t="shared" si="6"/>
        <v>4.1664475094277345</v>
      </c>
      <c r="G134" s="32">
        <f t="shared" si="7"/>
        <v>4.2727599082692631</v>
      </c>
      <c r="H134" s="32">
        <f t="shared" si="8"/>
        <v>4.0601351105862058</v>
      </c>
      <c r="I134" s="32">
        <f t="shared" si="9"/>
        <v>0.18431359734561834</v>
      </c>
      <c r="J134" s="32">
        <f t="shared" si="10"/>
        <v>0.38970518991648789</v>
      </c>
      <c r="K134" s="32">
        <f t="shared" si="11"/>
        <v>0</v>
      </c>
    </row>
    <row r="135" spans="3:11">
      <c r="C135" s="36"/>
      <c r="D135" s="36"/>
      <c r="E135" s="36"/>
      <c r="F135" s="32">
        <f t="shared" si="6"/>
        <v>4.1664475094277345</v>
      </c>
      <c r="G135" s="32">
        <f t="shared" si="7"/>
        <v>4.2727599082692631</v>
      </c>
      <c r="H135" s="32">
        <f t="shared" si="8"/>
        <v>4.0601351105862058</v>
      </c>
      <c r="I135" s="32">
        <f t="shared" si="9"/>
        <v>0.18431359734561834</v>
      </c>
      <c r="J135" s="32">
        <f t="shared" si="10"/>
        <v>0.38970518991648789</v>
      </c>
      <c r="K135" s="32">
        <f t="shared" si="11"/>
        <v>0</v>
      </c>
    </row>
    <row r="136" spans="3:11">
      <c r="C136" s="36"/>
      <c r="D136" s="36"/>
      <c r="E136" s="36"/>
      <c r="F136" s="32">
        <f t="shared" si="6"/>
        <v>4.1664475094277345</v>
      </c>
      <c r="G136" s="32">
        <f t="shared" si="7"/>
        <v>4.2727599082692631</v>
      </c>
      <c r="H136" s="32">
        <f t="shared" si="8"/>
        <v>4.0601351105862058</v>
      </c>
      <c r="I136" s="32">
        <f t="shared" si="9"/>
        <v>0.18431359734561834</v>
      </c>
      <c r="J136" s="32">
        <f t="shared" si="10"/>
        <v>0.38970518991648789</v>
      </c>
      <c r="K136" s="32">
        <f t="shared" si="11"/>
        <v>0</v>
      </c>
    </row>
    <row r="137" spans="3:11">
      <c r="C137" s="36"/>
      <c r="D137" s="36"/>
      <c r="E137" s="36"/>
      <c r="F137" s="32">
        <f t="shared" si="6"/>
        <v>4.1664475094277345</v>
      </c>
      <c r="G137" s="32">
        <f t="shared" si="7"/>
        <v>4.2727599082692631</v>
      </c>
      <c r="H137" s="32">
        <f t="shared" si="8"/>
        <v>4.0601351105862058</v>
      </c>
      <c r="I137" s="32">
        <f t="shared" si="9"/>
        <v>0.18431359734561834</v>
      </c>
      <c r="J137" s="32">
        <f t="shared" si="10"/>
        <v>0.38970518991648789</v>
      </c>
      <c r="K137" s="32">
        <f t="shared" si="11"/>
        <v>0</v>
      </c>
    </row>
    <row r="138" spans="3:11">
      <c r="C138" s="36"/>
      <c r="D138" s="36"/>
      <c r="E138" s="36"/>
      <c r="F138" s="32">
        <f t="shared" si="6"/>
        <v>4.1664475094277345</v>
      </c>
      <c r="G138" s="32">
        <f t="shared" si="7"/>
        <v>4.2727599082692631</v>
      </c>
      <c r="H138" s="32">
        <f t="shared" si="8"/>
        <v>4.0601351105862058</v>
      </c>
      <c r="I138" s="32">
        <f t="shared" si="9"/>
        <v>0.18431359734561834</v>
      </c>
      <c r="J138" s="32">
        <f t="shared" si="10"/>
        <v>0.38970518991648789</v>
      </c>
      <c r="K138" s="32">
        <f t="shared" si="11"/>
        <v>0</v>
      </c>
    </row>
    <row r="139" spans="3:11">
      <c r="C139" s="36"/>
      <c r="D139" s="36"/>
      <c r="E139" s="36"/>
      <c r="F139" s="32">
        <f t="shared" si="6"/>
        <v>4.1664475094277345</v>
      </c>
      <c r="G139" s="32">
        <f t="shared" si="7"/>
        <v>4.2727599082692631</v>
      </c>
      <c r="H139" s="32">
        <f t="shared" si="8"/>
        <v>4.0601351105862058</v>
      </c>
      <c r="I139" s="32">
        <f t="shared" si="9"/>
        <v>0.18431359734561834</v>
      </c>
      <c r="J139" s="32">
        <f t="shared" si="10"/>
        <v>0.38970518991648789</v>
      </c>
      <c r="K139" s="32">
        <f t="shared" si="11"/>
        <v>0</v>
      </c>
    </row>
    <row r="140" spans="3:11">
      <c r="C140" s="36"/>
      <c r="D140" s="36"/>
      <c r="E140" s="36"/>
      <c r="F140" s="32">
        <f t="shared" si="6"/>
        <v>4.1664475094277345</v>
      </c>
      <c r="G140" s="32">
        <f t="shared" si="7"/>
        <v>4.2727599082692631</v>
      </c>
      <c r="H140" s="32">
        <f t="shared" si="8"/>
        <v>4.0601351105862058</v>
      </c>
      <c r="I140" s="32">
        <f t="shared" si="9"/>
        <v>0.18431359734561834</v>
      </c>
      <c r="J140" s="32">
        <f t="shared" si="10"/>
        <v>0.38970518991648789</v>
      </c>
      <c r="K140" s="32">
        <f t="shared" si="11"/>
        <v>0</v>
      </c>
    </row>
    <row r="141" spans="3:11">
      <c r="C141" s="36"/>
      <c r="D141" s="36"/>
      <c r="E141" s="36"/>
      <c r="F141" s="32">
        <f t="shared" si="6"/>
        <v>4.1664475094277345</v>
      </c>
      <c r="G141" s="32">
        <f t="shared" si="7"/>
        <v>4.2727599082692631</v>
      </c>
      <c r="H141" s="32">
        <f t="shared" si="8"/>
        <v>4.0601351105862058</v>
      </c>
      <c r="I141" s="32">
        <f t="shared" si="9"/>
        <v>0.18431359734561834</v>
      </c>
      <c r="J141" s="32">
        <f t="shared" si="10"/>
        <v>0.38970518991648789</v>
      </c>
      <c r="K141" s="32">
        <f t="shared" si="11"/>
        <v>0</v>
      </c>
    </row>
    <row r="142" spans="3:11">
      <c r="C142" s="36"/>
      <c r="D142" s="36"/>
      <c r="E142" s="36"/>
      <c r="F142" s="32">
        <f t="shared" si="6"/>
        <v>4.1664475094277345</v>
      </c>
      <c r="G142" s="32">
        <f t="shared" si="7"/>
        <v>4.2727599082692631</v>
      </c>
      <c r="H142" s="32">
        <f t="shared" si="8"/>
        <v>4.0601351105862058</v>
      </c>
      <c r="I142" s="32">
        <f t="shared" si="9"/>
        <v>0.18431359734561834</v>
      </c>
      <c r="J142" s="32">
        <f t="shared" si="10"/>
        <v>0.38970518991648789</v>
      </c>
      <c r="K142" s="32">
        <f t="shared" si="11"/>
        <v>0</v>
      </c>
    </row>
    <row r="143" spans="3:11">
      <c r="C143" s="36"/>
      <c r="D143" s="36"/>
      <c r="E143" s="36"/>
      <c r="F143" s="32">
        <f t="shared" si="6"/>
        <v>4.1664475094277345</v>
      </c>
      <c r="G143" s="32">
        <f t="shared" si="7"/>
        <v>4.2727599082692631</v>
      </c>
      <c r="H143" s="32">
        <f t="shared" si="8"/>
        <v>4.0601351105862058</v>
      </c>
      <c r="I143" s="32">
        <f t="shared" si="9"/>
        <v>0.18431359734561834</v>
      </c>
      <c r="J143" s="32">
        <f t="shared" si="10"/>
        <v>0.38970518991648789</v>
      </c>
      <c r="K143" s="32">
        <f t="shared" si="11"/>
        <v>0</v>
      </c>
    </row>
    <row r="144" spans="3:11">
      <c r="C144" s="36"/>
      <c r="D144" s="36"/>
      <c r="E144" s="36"/>
      <c r="F144" s="32">
        <f t="shared" si="6"/>
        <v>4.1664475094277345</v>
      </c>
      <c r="G144" s="32">
        <f t="shared" si="7"/>
        <v>4.2727599082692631</v>
      </c>
      <c r="H144" s="32">
        <f t="shared" si="8"/>
        <v>4.0601351105862058</v>
      </c>
      <c r="I144" s="32">
        <f t="shared" si="9"/>
        <v>0.18431359734561834</v>
      </c>
      <c r="J144" s="32">
        <f t="shared" si="10"/>
        <v>0.38970518991648789</v>
      </c>
      <c r="K144" s="32">
        <f t="shared" si="11"/>
        <v>0</v>
      </c>
    </row>
    <row r="145" spans="3:11">
      <c r="C145" s="36"/>
      <c r="D145" s="36"/>
      <c r="E145" s="36"/>
      <c r="F145" s="32">
        <f t="shared" si="6"/>
        <v>4.1664475094277345</v>
      </c>
      <c r="G145" s="32">
        <f t="shared" si="7"/>
        <v>4.2727599082692631</v>
      </c>
      <c r="H145" s="32">
        <f t="shared" si="8"/>
        <v>4.0601351105862058</v>
      </c>
      <c r="I145" s="32">
        <f t="shared" si="9"/>
        <v>0.18431359734561834</v>
      </c>
      <c r="J145" s="32">
        <f t="shared" si="10"/>
        <v>0.38970518991648789</v>
      </c>
      <c r="K145" s="32">
        <f t="shared" si="11"/>
        <v>0</v>
      </c>
    </row>
    <row r="146" spans="3:11">
      <c r="C146" s="36"/>
      <c r="D146" s="36"/>
      <c r="E146" s="36"/>
      <c r="F146" s="32">
        <f t="shared" si="6"/>
        <v>4.1664475094277345</v>
      </c>
      <c r="G146" s="32">
        <f t="shared" si="7"/>
        <v>4.2727599082692631</v>
      </c>
      <c r="H146" s="32">
        <f t="shared" si="8"/>
        <v>4.0601351105862058</v>
      </c>
      <c r="I146" s="32">
        <f t="shared" si="9"/>
        <v>0.18431359734561834</v>
      </c>
      <c r="J146" s="32">
        <f t="shared" si="10"/>
        <v>0.38970518991648789</v>
      </c>
      <c r="K146" s="32">
        <f t="shared" si="11"/>
        <v>0</v>
      </c>
    </row>
    <row r="147" spans="3:11">
      <c r="C147" s="36"/>
      <c r="D147" s="36"/>
      <c r="E147" s="36"/>
      <c r="F147" s="32">
        <f t="shared" si="6"/>
        <v>4.1664475094277345</v>
      </c>
      <c r="G147" s="32">
        <f t="shared" si="7"/>
        <v>4.2727599082692631</v>
      </c>
      <c r="H147" s="32">
        <f t="shared" si="8"/>
        <v>4.0601351105862058</v>
      </c>
      <c r="I147" s="32">
        <f t="shared" si="9"/>
        <v>0.18431359734561834</v>
      </c>
      <c r="J147" s="32">
        <f t="shared" si="10"/>
        <v>0.38970518991648789</v>
      </c>
      <c r="K147" s="32">
        <f t="shared" si="11"/>
        <v>0</v>
      </c>
    </row>
    <row r="148" spans="3:11">
      <c r="C148" s="36"/>
      <c r="D148" s="36"/>
      <c r="E148" s="36"/>
      <c r="F148" s="32">
        <f t="shared" si="6"/>
        <v>4.1664475094277345</v>
      </c>
      <c r="G148" s="32">
        <f t="shared" si="7"/>
        <v>4.2727599082692631</v>
      </c>
      <c r="H148" s="32">
        <f t="shared" si="8"/>
        <v>4.0601351105862058</v>
      </c>
      <c r="I148" s="32">
        <f t="shared" si="9"/>
        <v>0.18431359734561834</v>
      </c>
      <c r="J148" s="32">
        <f t="shared" si="10"/>
        <v>0.38970518991648789</v>
      </c>
      <c r="K148" s="32">
        <f t="shared" si="11"/>
        <v>0</v>
      </c>
    </row>
    <row r="149" spans="3:11">
      <c r="C149" s="36"/>
      <c r="D149" s="36"/>
      <c r="E149" s="36"/>
      <c r="F149" s="32">
        <f t="shared" si="6"/>
        <v>4.1664475094277345</v>
      </c>
      <c r="G149" s="32">
        <f t="shared" si="7"/>
        <v>4.2727599082692631</v>
      </c>
      <c r="H149" s="32">
        <f t="shared" si="8"/>
        <v>4.0601351105862058</v>
      </c>
      <c r="I149" s="32">
        <f t="shared" si="9"/>
        <v>0.18431359734561834</v>
      </c>
      <c r="J149" s="32">
        <f t="shared" si="10"/>
        <v>0.38970518991648789</v>
      </c>
      <c r="K149" s="32">
        <f t="shared" si="11"/>
        <v>0</v>
      </c>
    </row>
    <row r="150" spans="3:11">
      <c r="C150" s="36"/>
      <c r="D150" s="36"/>
      <c r="E150" s="36"/>
      <c r="F150" s="32">
        <f t="shared" si="6"/>
        <v>4.1664475094277345</v>
      </c>
      <c r="G150" s="32">
        <f t="shared" si="7"/>
        <v>4.2727599082692631</v>
      </c>
      <c r="H150" s="32">
        <f t="shared" si="8"/>
        <v>4.0601351105862058</v>
      </c>
      <c r="I150" s="32">
        <f t="shared" si="9"/>
        <v>0.18431359734561834</v>
      </c>
      <c r="J150" s="32">
        <f t="shared" si="10"/>
        <v>0.38970518991648789</v>
      </c>
      <c r="K150" s="32">
        <f t="shared" si="11"/>
        <v>0</v>
      </c>
    </row>
    <row r="151" spans="3:11">
      <c r="C151" s="36"/>
      <c r="D151" s="36"/>
      <c r="E151" s="36"/>
      <c r="F151" s="32">
        <f t="shared" si="6"/>
        <v>4.1664475094277345</v>
      </c>
      <c r="G151" s="32">
        <f t="shared" si="7"/>
        <v>4.2727599082692631</v>
      </c>
      <c r="H151" s="32">
        <f t="shared" si="8"/>
        <v>4.0601351105862058</v>
      </c>
      <c r="I151" s="32">
        <f t="shared" si="9"/>
        <v>0.18431359734561834</v>
      </c>
      <c r="J151" s="32">
        <f t="shared" si="10"/>
        <v>0.38970518991648789</v>
      </c>
      <c r="K151" s="32">
        <f t="shared" si="11"/>
        <v>0</v>
      </c>
    </row>
    <row r="152" spans="3:11">
      <c r="C152" s="36"/>
      <c r="D152" s="36"/>
      <c r="E152" s="36"/>
      <c r="F152" s="32">
        <f t="shared" si="6"/>
        <v>4.1664475094277345</v>
      </c>
      <c r="G152" s="32">
        <f t="shared" si="7"/>
        <v>4.2727599082692631</v>
      </c>
      <c r="H152" s="32">
        <f t="shared" si="8"/>
        <v>4.0601351105862058</v>
      </c>
      <c r="I152" s="32">
        <f t="shared" si="9"/>
        <v>0.18431359734561834</v>
      </c>
      <c r="J152" s="32">
        <f t="shared" si="10"/>
        <v>0.38970518991648789</v>
      </c>
      <c r="K152" s="32">
        <f t="shared" si="11"/>
        <v>0</v>
      </c>
    </row>
  </sheetData>
  <mergeCells count="5">
    <mergeCell ref="C4:E4"/>
    <mergeCell ref="C5:E5"/>
    <mergeCell ref="C8:E8"/>
    <mergeCell ref="C9:E9"/>
    <mergeCell ref="C7:E7"/>
  </mergeCells>
  <phoneticPr fontId="21" type="noConversion"/>
  <printOptions horizontalCentered="1"/>
  <pageMargins left="0.5" right="0.5" top="0.5" bottom="0.5" header="0.25" footer="0.25"/>
  <pageSetup fitToHeight="0" orientation="portrait"/>
  <headerFooter>
    <oddFooter>&amp;L&amp;8© 2009 Vertex42 LLC&amp;R&amp;8Control Chart Template by Vertex42.com</oddFooter>
  </headerFooter>
  <rowBreaks count="1" manualBreakCount="1">
    <brk id="65" min="2" max="10" man="1"/>
  </rowBreaks>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2</vt:i4>
      </vt:variant>
    </vt:vector>
  </HeadingPairs>
  <TitlesOfParts>
    <vt:vector size="2" baseType="lpstr">
      <vt:lpstr>Instructions</vt:lpstr>
      <vt:lpstr>XbarR</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Xbar-R Control Chart Template</dc:title>
  <dc:subject/>
  <dc:creator/>
  <cp:keywords/>
  <dc:description/>
  <cp:lastModifiedBy>Chris RITTERSMA</cp:lastModifiedBy>
  <cp:lastPrinted>2011-11-16T00:32:07Z</cp:lastPrinted>
  <dcterms:created xsi:type="dcterms:W3CDTF">2011-11-15T23:59:54Z</dcterms:created>
  <dcterms:modified xsi:type="dcterms:W3CDTF">2013-04-04T08:53:40Z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1.0.2</vt:lpwstr>
  </property>
</Properties>
</file>