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filterPrivacy="1" codeName="ThisWorkbook" autoCompressPictures="0"/>
  <bookViews>
    <workbookView xWindow="0" yWindow="1080" windowWidth="25600" windowHeight="14980"/>
  </bookViews>
  <sheets>
    <sheet name="Profit and Loss Statement" sheetId="1" r:id="rId1"/>
  </sheets>
  <definedNames>
    <definedName name="FiscalYearStartDate">'Profit and Loss Statement'!$B$5</definedName>
    <definedName name="_xlnm.Print_Titles" localSheetId="0">'Profit and Loss Statement'!$3:$3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E59" i="1"/>
  <c r="F18" i="1"/>
  <c r="F59" i="1"/>
  <c r="D18" i="1"/>
  <c r="D59" i="1"/>
  <c r="H55" i="1"/>
  <c r="I55" i="1"/>
  <c r="J55" i="1"/>
  <c r="F56" i="1"/>
  <c r="E56" i="1"/>
  <c r="D56" i="1"/>
  <c r="J54" i="1"/>
  <c r="I54" i="1"/>
  <c r="H54" i="1"/>
  <c r="J53" i="1"/>
  <c r="I53" i="1"/>
  <c r="H53" i="1"/>
  <c r="J52" i="1"/>
  <c r="I52" i="1"/>
  <c r="H52" i="1"/>
  <c r="J49" i="1"/>
  <c r="I49" i="1"/>
  <c r="H49" i="1"/>
  <c r="E45" i="1"/>
  <c r="F45" i="1"/>
  <c r="D45" i="1"/>
  <c r="F43" i="1"/>
  <c r="E43" i="1"/>
  <c r="D43" i="1"/>
  <c r="J42" i="1"/>
  <c r="I42" i="1"/>
  <c r="H42" i="1"/>
  <c r="J41" i="1"/>
  <c r="I41" i="1"/>
  <c r="H41" i="1"/>
  <c r="J27" i="1"/>
  <c r="J28" i="1"/>
  <c r="J29" i="1"/>
  <c r="J30" i="1"/>
  <c r="J31" i="1"/>
  <c r="J32" i="1"/>
  <c r="J33" i="1"/>
  <c r="J34" i="1"/>
  <c r="J35" i="1"/>
  <c r="J36" i="1"/>
  <c r="J37" i="1"/>
  <c r="I27" i="1"/>
  <c r="I28" i="1"/>
  <c r="I29" i="1"/>
  <c r="I30" i="1"/>
  <c r="I31" i="1"/>
  <c r="I32" i="1"/>
  <c r="I33" i="1"/>
  <c r="I34" i="1"/>
  <c r="I35" i="1"/>
  <c r="I36" i="1"/>
  <c r="I37" i="1"/>
  <c r="H27" i="1"/>
  <c r="H28" i="1"/>
  <c r="H29" i="1"/>
  <c r="H30" i="1"/>
  <c r="H31" i="1"/>
  <c r="H32" i="1"/>
  <c r="H33" i="1"/>
  <c r="H34" i="1"/>
  <c r="H35" i="1"/>
  <c r="H36" i="1"/>
  <c r="H37" i="1"/>
  <c r="F38" i="1"/>
  <c r="H38" i="1"/>
  <c r="E38" i="1"/>
  <c r="D38" i="1"/>
  <c r="J21" i="1"/>
  <c r="J22" i="1"/>
  <c r="J23" i="1"/>
  <c r="I21" i="1"/>
  <c r="I22" i="1"/>
  <c r="I23" i="1"/>
  <c r="H21" i="1"/>
  <c r="H22" i="1"/>
  <c r="H23" i="1"/>
  <c r="F24" i="1"/>
  <c r="E24" i="1"/>
  <c r="D24" i="1"/>
  <c r="J12" i="1"/>
  <c r="J13" i="1"/>
  <c r="J14" i="1"/>
  <c r="J15" i="1"/>
  <c r="I12" i="1"/>
  <c r="I13" i="1"/>
  <c r="I14" i="1"/>
  <c r="I15" i="1"/>
  <c r="H12" i="1"/>
  <c r="H13" i="1"/>
  <c r="H14" i="1"/>
  <c r="H15" i="1"/>
  <c r="F16" i="1"/>
  <c r="E16" i="1"/>
  <c r="D16" i="1"/>
  <c r="J5" i="1"/>
  <c r="J6" i="1"/>
  <c r="J7" i="1"/>
  <c r="J8" i="1"/>
  <c r="I5" i="1"/>
  <c r="I6" i="1"/>
  <c r="I7" i="1"/>
  <c r="I8" i="1"/>
  <c r="H5" i="1"/>
  <c r="H6" i="1"/>
  <c r="H7" i="1"/>
  <c r="H8" i="1"/>
  <c r="F9" i="1"/>
  <c r="E9" i="1"/>
  <c r="D9" i="1"/>
  <c r="J18" i="1"/>
  <c r="H18" i="1"/>
  <c r="I18" i="1"/>
  <c r="F47" i="1"/>
  <c r="H47" i="1"/>
  <c r="E47" i="1"/>
  <c r="D47" i="1"/>
  <c r="D58" i="1"/>
  <c r="D60" i="1"/>
  <c r="J56" i="1"/>
  <c r="H56" i="1"/>
  <c r="I56" i="1"/>
  <c r="J45" i="1"/>
  <c r="H45" i="1"/>
  <c r="I45" i="1"/>
  <c r="J38" i="1"/>
  <c r="I38" i="1"/>
  <c r="I16" i="1"/>
  <c r="J43" i="1"/>
  <c r="I43" i="1"/>
  <c r="H43" i="1"/>
  <c r="J24" i="1"/>
  <c r="H24" i="1"/>
  <c r="I24" i="1"/>
  <c r="H16" i="1"/>
  <c r="J16" i="1"/>
  <c r="J9" i="1"/>
  <c r="I9" i="1"/>
  <c r="H9" i="1"/>
  <c r="I47" i="1"/>
  <c r="J47" i="1"/>
  <c r="E58" i="1"/>
  <c r="E60" i="1"/>
  <c r="F58" i="1"/>
  <c r="H58" i="1"/>
  <c r="F60" i="1"/>
  <c r="J58" i="1"/>
  <c r="I58" i="1"/>
</calcChain>
</file>

<file path=xl/sharedStrings.xml><?xml version="1.0" encoding="utf-8"?>
<sst xmlns="http://schemas.openxmlformats.org/spreadsheetml/2006/main" count="54" uniqueCount="44">
  <si>
    <t>Sales Revenue</t>
  </si>
  <si>
    <t>Product/Service 1</t>
  </si>
  <si>
    <t>Product/Service 2</t>
  </si>
  <si>
    <t>Product/Service 3</t>
  </si>
  <si>
    <t>Product/Service 4</t>
  </si>
  <si>
    <t>Total</t>
  </si>
  <si>
    <t>Cost of Sales</t>
  </si>
  <si>
    <t>Gross Profit</t>
  </si>
  <si>
    <t>Advertising</t>
  </si>
  <si>
    <t>Direct marketing</t>
  </si>
  <si>
    <t>Other expenses (specify)</t>
  </si>
  <si>
    <t>Wages and salaries</t>
  </si>
  <si>
    <t>Outside services</t>
  </si>
  <si>
    <t>Supplies</t>
  </si>
  <si>
    <t>Meals and entertainment</t>
  </si>
  <si>
    <t>Rent</t>
  </si>
  <si>
    <t>Telephone</t>
  </si>
  <si>
    <t>Utilities</t>
  </si>
  <si>
    <t>Depreciation</t>
  </si>
  <si>
    <t>Insurance</t>
  </si>
  <si>
    <t>Repairs and maintenance</t>
  </si>
  <si>
    <t>Total Operating Expenses</t>
  </si>
  <si>
    <t>Other operating expense 1</t>
  </si>
  <si>
    <t>Other operating expense 2</t>
  </si>
  <si>
    <t>Income from Operations</t>
  </si>
  <si>
    <t>Other Income</t>
  </si>
  <si>
    <t>Taxes</t>
  </si>
  <si>
    <t>Income taxes</t>
  </si>
  <si>
    <t>Payroll taxes</t>
  </si>
  <si>
    <t>Real estate taxes</t>
  </si>
  <si>
    <t>Other taxes (specify)</t>
  </si>
  <si>
    <t>Net Profit</t>
  </si>
  <si>
    <t>Operating Expense: Sales and Marketing</t>
  </si>
  <si>
    <t>Operating Expense: General and Administrative</t>
  </si>
  <si>
    <t>Operating Expense: Other</t>
  </si>
  <si>
    <t>Gross Margin</t>
  </si>
  <si>
    <t>Return on Sales</t>
  </si>
  <si>
    <r>
      <t xml:space="preserve">Profit and Loss </t>
    </r>
    <r>
      <rPr>
        <b/>
        <sz val="28"/>
        <color theme="1" tint="0.14999847407452621"/>
        <rFont val="Franklin Gothic Medium"/>
        <family val="2"/>
        <scheme val="major"/>
      </rPr>
      <t>Statement</t>
    </r>
  </si>
  <si>
    <t xml:space="preserve">PRIOR PERIOD </t>
  </si>
  <si>
    <t xml:space="preserve">BUDGET </t>
  </si>
  <si>
    <t xml:space="preserve">CURRENT PERIOD </t>
  </si>
  <si>
    <t xml:space="preserve">CURRENT PERIOD
AS % OF SALES </t>
  </si>
  <si>
    <t xml:space="preserve">% CHANGE FROM
PRIOR PERIOD </t>
  </si>
  <si>
    <t xml:space="preserve">% CHANGE
FROM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</si>
</sst>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);\-0_)"/>
    <numFmt numFmtId="165" formatCode="0.0%_);\-0.0%_);"/>
    <numFmt numFmtId="166" formatCode="0_);\-0_);0_);@_)"/>
    <numFmt numFmtId="167" formatCode="0.0%_)"/>
  </numFmts>
  <fonts count="10" x14ac:knownFonts="1">
    <font>
      <sz val="10"/>
      <color theme="1" tint="0.1499679555650502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2"/>
      <color theme="3"/>
      <name val="Franklin Gothic Medium"/>
      <family val="2"/>
      <scheme val="minor"/>
    </font>
    <font>
      <sz val="11"/>
      <color theme="1" tint="0.14996795556505021"/>
      <name val="Franklin Gothic Medium"/>
      <family val="2"/>
      <scheme val="minor"/>
    </font>
    <font>
      <b/>
      <sz val="28"/>
      <color theme="4"/>
      <name val="Franklin Gothic Medium"/>
      <family val="2"/>
      <scheme val="major"/>
    </font>
    <font>
      <sz val="10"/>
      <color theme="1" tint="0.14999847407452621"/>
      <name val="Franklin Gothic Medium"/>
      <family val="2"/>
      <scheme val="minor"/>
    </font>
    <font>
      <b/>
      <sz val="28"/>
      <color theme="1" tint="0.14999847407452621"/>
      <name val="Franklin Gothic Medium"/>
      <family val="2"/>
      <scheme val="major"/>
    </font>
    <font>
      <sz val="11"/>
      <color theme="1" tint="0.14990691854609822"/>
      <name val="Franklin Gothic Medium"/>
      <family val="2"/>
      <scheme val="major"/>
    </font>
    <font>
      <sz val="10"/>
      <color theme="1" tint="0.34998626667073579"/>
      <name val="Franklin Gothic Medium"/>
      <family val="2"/>
      <scheme val="minor"/>
    </font>
    <font>
      <sz val="11"/>
      <color theme="1" tint="0.14975432599871821"/>
      <name val="Franklin Gothic Medium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4" tint="0.39994506668294322"/>
      </bottom>
      <diagonal/>
    </border>
    <border>
      <left/>
      <right style="dotted">
        <color theme="0" tint="-0.34998626667073579"/>
      </right>
      <top/>
      <bottom style="medium">
        <color theme="4" tint="0.39994506668294322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ck">
        <color theme="4"/>
      </bottom>
      <diagonal/>
    </border>
    <border>
      <left/>
      <right/>
      <top/>
      <bottom style="double">
        <color theme="1" tint="0.14996795556505021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4" tint="0.39994506668294322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 tint="-0.34998626667073579"/>
      </top>
      <bottom style="medium">
        <color theme="4" tint="0.39994506668294322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 tint="-0.34998626667073579"/>
      </top>
      <bottom style="medium">
        <color theme="4" tint="0.39994506668294322"/>
      </bottom>
      <diagonal/>
    </border>
    <border>
      <left/>
      <right style="dotted">
        <color theme="0" tint="-0.34998626667073579"/>
      </right>
      <top/>
      <bottom style="thin">
        <color theme="0" tint="-0.34998626667073579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3">
      <alignment horizontal="right" vertical="center" wrapText="1" indent="1"/>
    </xf>
    <xf numFmtId="164" fontId="5" fillId="2" borderId="1" applyFont="0" applyAlignment="0">
      <alignment vertical="center"/>
    </xf>
  </cellStyleXfs>
  <cellXfs count="56">
    <xf numFmtId="0" fontId="0" fillId="0" borderId="0" xfId="0">
      <alignment vertical="center"/>
    </xf>
    <xf numFmtId="0" fontId="9" fillId="0" borderId="0" xfId="3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3" applyBorder="1" applyAlignment="1">
      <alignment horizontal="left" wrapText="1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165" fontId="5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165" fontId="5" fillId="2" borderId="1" xfId="7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horizontal="right" vertical="center"/>
    </xf>
    <xf numFmtId="164" fontId="5" fillId="2" borderId="1" xfId="7" applyNumberFormat="1" applyFont="1" applyAlignment="1">
      <alignment vertical="center"/>
    </xf>
    <xf numFmtId="164" fontId="5" fillId="2" borderId="1" xfId="7" applyNumberFormat="1" applyFont="1" applyAlignment="1">
      <alignment horizontal="right" vertical="center"/>
    </xf>
    <xf numFmtId="0" fontId="4" fillId="0" borderId="4" xfId="2" applyBorder="1" applyAlignment="1">
      <alignment horizontal="left" vertical="center"/>
    </xf>
    <xf numFmtId="164" fontId="5" fillId="0" borderId="4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vertical="center"/>
    </xf>
    <xf numFmtId="0" fontId="0" fillId="3" borderId="5" xfId="0" applyFont="1" applyFill="1" applyBorder="1" applyAlignment="1">
      <alignment horizontal="left" vertical="center" indent="1"/>
    </xf>
    <xf numFmtId="164" fontId="9" fillId="2" borderId="6" xfId="3" applyNumberFormat="1" applyFill="1" applyBorder="1" applyAlignment="1">
      <alignment horizontal="left" vertical="center"/>
    </xf>
    <xf numFmtId="164" fontId="5" fillId="2" borderId="2" xfId="7" applyNumberFormat="1" applyFont="1" applyBorder="1" applyAlignment="1">
      <alignment vertical="center"/>
    </xf>
    <xf numFmtId="164" fontId="5" fillId="3" borderId="4" xfId="0" applyNumberFormat="1" applyFont="1" applyFill="1" applyBorder="1" applyAlignment="1">
      <alignment vertical="center"/>
    </xf>
    <xf numFmtId="164" fontId="5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3" borderId="5" xfId="0" applyFill="1" applyBorder="1" applyAlignment="1">
      <alignment horizontal="left" vertical="center"/>
    </xf>
    <xf numFmtId="164" fontId="9" fillId="3" borderId="5" xfId="3" applyNumberForma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65" fontId="5" fillId="3" borderId="4" xfId="0" applyNumberFormat="1" applyFont="1" applyFill="1" applyBorder="1" applyAlignment="1">
      <alignment vertical="center"/>
    </xf>
    <xf numFmtId="165" fontId="5" fillId="3" borderId="0" xfId="0" applyNumberFormat="1" applyFont="1" applyFill="1" applyAlignment="1">
      <alignment vertical="center"/>
    </xf>
    <xf numFmtId="164" fontId="0" fillId="3" borderId="5" xfId="0" applyNumberFormat="1" applyFill="1" applyBorder="1" applyAlignment="1">
      <alignment vertical="center"/>
    </xf>
    <xf numFmtId="164" fontId="0" fillId="3" borderId="5" xfId="0" applyNumberFormat="1" applyFont="1" applyFill="1" applyBorder="1" applyAlignment="1">
      <alignment vertical="center"/>
    </xf>
    <xf numFmtId="164" fontId="5" fillId="3" borderId="5" xfId="7" applyNumberFormat="1" applyFont="1" applyFill="1" applyBorder="1" applyAlignment="1">
      <alignment vertical="center"/>
    </xf>
    <xf numFmtId="164" fontId="5" fillId="3" borderId="5" xfId="7" applyNumberFormat="1" applyFont="1" applyFill="1" applyBorder="1" applyAlignment="1">
      <alignment horizontal="right" vertical="center"/>
    </xf>
    <xf numFmtId="0" fontId="7" fillId="0" borderId="3" xfId="6" applyNumberFormat="1" applyAlignment="1">
      <alignment horizontal="right" wrapText="1" indent="1"/>
    </xf>
    <xf numFmtId="166" fontId="7" fillId="0" borderId="3" xfId="6" applyNumberFormat="1" applyAlignment="1">
      <alignment horizontal="right" wrapText="1" indent="1"/>
    </xf>
    <xf numFmtId="166" fontId="7" fillId="3" borderId="5" xfId="6" applyNumberFormat="1" applyFill="1" applyBorder="1" applyAlignment="1">
      <alignment horizontal="right" indent="1"/>
    </xf>
    <xf numFmtId="164" fontId="0" fillId="3" borderId="5" xfId="0" applyNumberFormat="1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164" fontId="5" fillId="2" borderId="8" xfId="7" applyNumberFormat="1" applyFont="1" applyBorder="1" applyAlignment="1">
      <alignment vertical="center"/>
    </xf>
    <xf numFmtId="164" fontId="5" fillId="2" borderId="8" xfId="7" applyNumberFormat="1" applyFont="1" applyBorder="1" applyAlignment="1">
      <alignment horizontal="right" vertical="center"/>
    </xf>
    <xf numFmtId="167" fontId="5" fillId="2" borderId="7" xfId="1" applyNumberFormat="1" applyFont="1" applyFill="1" applyBorder="1" applyAlignment="1">
      <alignment vertical="center"/>
    </xf>
    <xf numFmtId="167" fontId="5" fillId="2" borderId="7" xfId="1" applyNumberFormat="1" applyFont="1" applyFill="1" applyBorder="1" applyAlignment="1">
      <alignment horizontal="right" vertical="center"/>
    </xf>
    <xf numFmtId="164" fontId="9" fillId="0" borderId="2" xfId="3" applyNumberFormat="1" applyFill="1" applyBorder="1" applyAlignment="1">
      <alignment horizontal="left" vertical="center"/>
    </xf>
    <xf numFmtId="164" fontId="5" fillId="0" borderId="1" xfId="7" applyNumberFormat="1" applyFont="1" applyFill="1" applyAlignment="1">
      <alignment vertical="center"/>
    </xf>
    <xf numFmtId="164" fontId="5" fillId="0" borderId="1" xfId="7" applyNumberFormat="1" applyFont="1" applyFill="1" applyAlignment="1">
      <alignment horizontal="right" vertical="center"/>
    </xf>
    <xf numFmtId="165" fontId="5" fillId="0" borderId="1" xfId="7" applyNumberFormat="1" applyFont="1" applyFill="1" applyAlignment="1">
      <alignment vertical="center"/>
    </xf>
    <xf numFmtId="165" fontId="8" fillId="0" borderId="0" xfId="0" applyNumberFormat="1" applyFont="1" applyAlignment="1">
      <alignment vertical="center"/>
    </xf>
    <xf numFmtId="164" fontId="9" fillId="2" borderId="12" xfId="3" applyNumberFormat="1" applyFill="1" applyBorder="1" applyAlignment="1">
      <alignment horizontal="left" vertical="center"/>
    </xf>
    <xf numFmtId="164" fontId="9" fillId="2" borderId="9" xfId="3" applyNumberFormat="1" applyFill="1" applyBorder="1" applyAlignment="1">
      <alignment horizontal="left" vertical="center"/>
    </xf>
    <xf numFmtId="164" fontId="9" fillId="2" borderId="10" xfId="3" applyNumberFormat="1" applyFill="1" applyBorder="1" applyAlignment="1">
      <alignment horizontal="left" vertical="center"/>
    </xf>
    <xf numFmtId="167" fontId="5" fillId="2" borderId="11" xfId="1" applyNumberFormat="1" applyFont="1" applyFill="1" applyBorder="1" applyAlignment="1">
      <alignment vertical="center"/>
    </xf>
    <xf numFmtId="167" fontId="5" fillId="2" borderId="11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8">
    <cellStyle name="Heading 1" xfId="3" builtinId="16" customBuiltin="1"/>
    <cellStyle name="Heading 2" xfId="4" builtinId="17" customBuiltin="1"/>
    <cellStyle name="Heading 3" xfId="5" builtinId="18" customBuiltin="1"/>
    <cellStyle name="Headings" xfId="6"/>
    <cellStyle name="Normal" xfId="0" builtinId="0" customBuiltin="1"/>
    <cellStyle name="Percent" xfId="1" builtinId="5"/>
    <cellStyle name="Title" xfId="2" builtinId="15" customBuiltin="1"/>
    <cellStyle name="Totals" xfId="7"/>
  </cellStyles>
  <dxfs count="188">
    <dxf>
      <numFmt numFmtId="165" formatCode="0.0%_);\-0.0%_);"/>
      <alignment horizontal="general" vertical="center" textRotation="0" wrapText="0" indent="0" justifyLastLine="0" shrinkToFit="0" readingOrder="0"/>
    </dxf>
    <dxf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5" formatCode="0.0%_);\-0.0%_);"/>
      <alignment horizontal="general" vertical="center" textRotation="0" wrapText="0" indent="0" justifyLastLine="0" shrinkToFit="0" readingOrder="0"/>
    </dxf>
    <dxf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5" formatCode="0.0%_);\-0.0%_);"/>
      <alignment horizontal="general" vertical="center" textRotation="0" wrapText="0" indent="0" justifyLastLine="0" shrinkToFit="0" readingOrder="0"/>
    </dxf>
    <dxf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0_);\-0_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numFmt numFmtId="164" formatCode="0_);\-0_)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0_);\-0_)"/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0_);\-0_)"/>
      <alignment horizontal="general" vertical="center" textRotation="0" wrapText="0" indent="0" justifyLastLine="0" shrinkToFit="0" readingOrder="0"/>
    </dxf>
    <dxf>
      <numFmt numFmtId="164" formatCode="0_);\-0_)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0_);\-0_)"/>
      <alignment horizontal="general" vertical="center" textRotation="0" wrapText="0" indent="0" justifyLastLine="0" shrinkToFit="0" readingOrder="0"/>
    </dxf>
    <dxf>
      <numFmt numFmtId="164" formatCode="0_);\-0_)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Medium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Medium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Medium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Medium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Medium"/>
      </font>
      <alignment vertical="center" textRotation="0" wrapText="0" indent="0" justifyLastLine="0" shrinkToFit="0" readingOrder="0"/>
    </dxf>
    <dxf>
      <numFmt numFmtId="165" formatCode="0.0%_);\-0.0%_);"/>
      <alignment horizontal="general" vertical="center" textRotation="0" wrapText="0" indent="0" justifyLastLine="0" shrinkToFit="0" readingOrder="0"/>
    </dxf>
    <dxf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5" formatCode="0.0%_);\-0.0%_);"/>
      <alignment horizontal="general" vertical="center" textRotation="0" wrapText="0" indent="0" justifyLastLine="0" shrinkToFit="0" readingOrder="0"/>
    </dxf>
    <dxf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5" formatCode="0.0%_);\-0.0%_);"/>
      <alignment horizontal="general" vertical="center" textRotation="0" wrapText="0" indent="0" justifyLastLine="0" shrinkToFit="0" readingOrder="0"/>
    </dxf>
    <dxf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0_);\-0_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numFmt numFmtId="164" formatCode="0_);\-0_)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0_);\-0_)"/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0_);\-0_)"/>
      <alignment horizontal="general" vertical="center" textRotation="0" wrapText="0" indent="0" justifyLastLine="0" shrinkToFit="0" readingOrder="0"/>
    </dxf>
    <dxf>
      <numFmt numFmtId="164" formatCode="0_);\-0_)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0_);\-0_)"/>
      <alignment horizontal="general" vertical="center" textRotation="0" wrapText="0" indent="0" justifyLastLine="0" shrinkToFit="0" readingOrder="0"/>
    </dxf>
    <dxf>
      <numFmt numFmtId="164" formatCode="0_);\-0_)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Medium"/>
      </font>
      <alignment horizontal="left" vertical="center" textRotation="0" wrapText="0" indent="1" justifyLastLine="0" shrinkToFit="0" readingOrder="0"/>
    </dxf>
    <dxf>
      <alignment horizontal="lef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Medium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Medium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Medium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5" formatCode="0.0%_);\-0.0%_)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5" formatCode="0.0%_);\-0.0%_)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5" formatCode="0.0%_);\-0.0%_)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0_);\-0_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numFmt numFmtId="164" formatCode="0_);\-0_)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0_);\-0_)"/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0_);\-0_)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0_);\-0_)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5" formatCode="0.0%_);\-0.0%_)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5" formatCode="0.0%_);\-0.0%_)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5" formatCode="0.0%_);\-0.0%_)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0_);\-0_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0_);\-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0_);\-0_)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0_);\-0_)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alignment horizontal="left" vertical="bottom" textRotation="0" wrapText="0" indent="2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5" formatCode="0.0%_);\-0.0%_)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5" formatCode="0.0%_);\-0.0%_)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5" formatCode="0.0%_);\-0.0%_)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0_);\-0_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0_);\-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0_);\-0_)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0_);\-0_)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5" formatCode="0.0%_);\-0.0%_)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34998626667073579"/>
        <name val="Franklin Gothic Medium"/>
        <scheme val="minor"/>
      </font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5" formatCode="0.0%_);\-0.0%_)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34998626667073579"/>
        <name val="Franklin Gothic Medium"/>
        <scheme val="minor"/>
      </font>
      <numFmt numFmtId="165" formatCode="0.0%_);\-0.0%_);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5" formatCode="0.0%_);\-0.0%_)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34998626667073579"/>
        <name val="Franklin Gothic Medium"/>
        <scheme val="minor"/>
      </font>
      <numFmt numFmtId="165" formatCode="0.0%_);\-0.0%_);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numFmt numFmtId="164" formatCode="0_);\-0_)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dotted">
          <color theme="0" tint="-0.34998626667073579"/>
        </left>
        <right/>
        <top style="thin">
          <color theme="0"/>
        </top>
        <bottom style="thin">
          <color theme="0"/>
        </bottom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0_);\-0_)"/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numFmt numFmtId="164" formatCode="0_);\-0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0" tint="-0.34998626667073579"/>
        </left>
        <right style="dotted">
          <color theme="0" tint="-0.34998626667073579"/>
        </right>
        <top style="thin">
          <color theme="0"/>
        </top>
        <bottom style="thin">
          <color theme="0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6795556505021"/>
        <name val="Franklin Gothic Medium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 tint="0.34998626667073579"/>
      </font>
    </dxf>
    <dxf>
      <font>
        <color theme="1" tint="0.14996795556505021"/>
      </font>
      <fill>
        <patternFill>
          <bgColor theme="4" tint="0.79998168889431442"/>
        </patternFill>
      </fill>
      <border>
        <bottom style="medium">
          <color theme="4" tint="0.39994506668294322"/>
        </bottom>
        <vertical style="dotted">
          <color theme="0" tint="-0.34998626667073579"/>
        </vertical>
        <horizontal/>
      </border>
    </dxf>
    <dxf>
      <font>
        <color theme="1" tint="0.34998626667073579"/>
      </font>
      <border diagonalUp="0" diagonalDown="0">
        <left/>
        <right style="dotted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dotted">
          <color theme="0" tint="-0.34998626667073579"/>
        </vertical>
        <horizontal style="thin">
          <color theme="0" tint="-0.34998626667073579"/>
        </horizontal>
      </border>
    </dxf>
  </dxfs>
  <tableStyles count="1" defaultTableStyle="Profit And Loss" defaultPivotStyle="PivotStyleLight16">
    <tableStyle name="Profit And Loss" pivot="0" count="3">
      <tableStyleElement type="wholeTable" dxfId="187"/>
      <tableStyleElement type="totalRow" dxfId="186"/>
      <tableStyleElement type="firstColumn" dxfId="18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SalesRevenue" displayName="SalesRevenue" ref="B5:J9" headerRowCount="0" totalsRowCount="1" headerRowDxfId="171" dataDxfId="170" totalsRowDxfId="169">
  <tableColumns count="9">
    <tableColumn id="1" name="Sales Revenue" totalsRowLabel="Total" headerRowDxfId="168" dataDxfId="167" totalsRowDxfId="166"/>
    <tableColumn id="8" name="Column1" headerRowDxfId="165" dataDxfId="164" totalsRowDxfId="163"/>
    <tableColumn id="2" name="Prior Period" totalsRowFunction="sum" headerRowDxfId="162" totalsRowDxfId="161"/>
    <tableColumn id="3" name="Budget" totalsRowFunction="sum" headerRowDxfId="160" totalsRowDxfId="159"/>
    <tableColumn id="4" name="Current Period" totalsRowFunction="sum" headerRowDxfId="158" dataDxfId="157" totalsRowDxfId="156"/>
    <tableColumn id="9" name="Column2" headerRowDxfId="155" dataDxfId="154" totalsRowDxfId="153"/>
    <tableColumn id="5" name="Current Period as % of Sales" totalsRowFunction="custom" headerRowDxfId="152" dataDxfId="151" totalsRowDxfId="150" dataCellStyle="Percent">
      <calculatedColumnFormula>IFERROR(SalesRevenue[[#This Row],[Current Period]]/SUBTOTAL(109,SalesRevenue[Current Period]),0)</calculatedColumnFormula>
      <totalsRowFormula>IFERROR(SalesRevenue[[#Totals],[Current Period]]/SalesRevenue[[#Totals],[Current Period]],0)</totalsRowFormula>
    </tableColumn>
    <tableColumn id="6" name="% Change from Prior Period" totalsRowFunction="custom" headerRowDxfId="149" dataDxfId="148" totalsRowDxfId="147" dataCellStyle="Percent">
      <calculatedColumnFormula>IFERROR(SalesRevenue[[#This Row],[Current Period]]/SalesRevenue[[#This Row],[Prior Period]]-1,0)</calculatedColumnFormula>
      <totalsRowFormula>IFERROR(SalesRevenue[[#Totals],[Current Period]]/SalesRevenue[[#Totals],[Prior Period]]-1,0)</totalsRowFormula>
    </tableColumn>
    <tableColumn id="7" name="% Change from Budget" totalsRowFunction="custom" headerRowDxfId="146" dataDxfId="145" totalsRowDxfId="144" dataCellStyle="Percent">
      <calculatedColumnFormula>IFERROR(SalesRevenue[[#This Row],[Current Period]]/SalesRevenue[[#This Row],[Budget]]-1,0)</calculatedColumnFormula>
      <totalsRowFormula>IFERROR(SalesRevenue[[#Totals],[Current Period]]/SalesRevenue[[#Totals],[Budget]]-1,0)</totalsRowFormula>
    </tableColumn>
  </tableColumns>
  <tableStyleInfo name="Profit And Loss" showFirstColumn="1" showLastColumn="0" showRowStripes="0" showColumnStripes="0"/>
  <extLst>
    <ext xmlns:x14="http://schemas.microsoft.com/office/spreadsheetml/2009/9/main" uri="{504A1905-F514-4f6f-8877-14C23A59335A}">
      <x14:table altText="Sales Revenue" altTextSummary="Values for each product/service for Prior Period, Budget, and Current Period. Also includes calculations for Current Period As % of Sales, % Change from Prior Period, and % Change From Budget. "/>
    </ext>
  </extLst>
</table>
</file>

<file path=xl/tables/table2.xml><?xml version="1.0" encoding="utf-8"?>
<table xmlns="http://schemas.openxmlformats.org/spreadsheetml/2006/main" id="2" name="CostOfSales" displayName="CostOfSales" ref="B12:J16" headerRowCount="0" totalsRowCount="1" headerRowDxfId="143" dataDxfId="142" totalsRowDxfId="141">
  <tableColumns count="9">
    <tableColumn id="1" name="Cost of Sales" totalsRowLabel="Total" dataDxfId="140" totalsRowDxfId="139"/>
    <tableColumn id="8" name="Column1" dataDxfId="138" totalsRowDxfId="137"/>
    <tableColumn id="2" name="Prior Period" totalsRowFunction="sum" headerRowDxfId="136" dataDxfId="135" totalsRowDxfId="134"/>
    <tableColumn id="3" name="Budget" totalsRowFunction="sum" headerRowDxfId="133" dataDxfId="132" totalsRowDxfId="131"/>
    <tableColumn id="4" name="Current Period" totalsRowFunction="sum" headerRowDxfId="130" dataDxfId="129" totalsRowDxfId="128"/>
    <tableColumn id="9" name="Column2" headerRowDxfId="127" dataDxfId="126" totalsRowDxfId="125"/>
    <tableColumn id="5" name="Current Period as % of Sales" totalsRowFunction="custom" headerRowDxfId="124" dataDxfId="123" totalsRowDxfId="122">
      <calculatedColumnFormula>IFERROR(CostOfSales[[#This Row],[Current Period]]/SUBTOTAL(109,SalesRevenue[Current Period]),0)</calculatedColumnFormula>
      <totalsRowFormula>IFERROR(CostOfSales[[#Totals],[Current Period]]/SUBTOTAL(109,SalesRevenue[Current Period]),0)</totalsRowFormula>
    </tableColumn>
    <tableColumn id="6" name="% Change from Prior Period" totalsRowFunction="custom" headerRowDxfId="121" dataDxfId="120" totalsRowDxfId="119">
      <calculatedColumnFormula>IFERROR(CostOfSales[[#This Row],[Current Period]]/CostOfSales[[#This Row],[Prior Period]]-1,0)</calculatedColumnFormula>
      <totalsRowFormula>IFERROR(CostOfSales[[#Totals],[Current Period]]/CostOfSales[[#Totals],[Prior Period]]-1,0)</totalsRowFormula>
    </tableColumn>
    <tableColumn id="7" name="% Change from Budget" totalsRowFunction="custom" headerRowDxfId="118" dataDxfId="117" totalsRowDxfId="116">
      <calculatedColumnFormula>IFERROR(CostOfSales[[#This Row],[Current Period]]/CostOfSales[[#This Row],[Budget]]-1,0)</calculatedColumnFormula>
      <totalsRowFormula>IFERROR(CostOfSales[[#Totals],[Current Period]]/CostOfSales[[#Totals],[Budget]]-1,0)</totalsRowFormula>
    </tableColumn>
  </tableColumns>
  <tableStyleInfo name="Profit And Loss" showFirstColumn="1" showLastColumn="0" showRowStripes="0" showColumnStripes="0"/>
</table>
</file>

<file path=xl/tables/table3.xml><?xml version="1.0" encoding="utf-8"?>
<table xmlns="http://schemas.openxmlformats.org/spreadsheetml/2006/main" id="3" name="SalesAndMarketing" displayName="SalesAndMarketing" ref="B21:J24" headerRowCount="0" totalsRowCount="1" headerRowDxfId="115" dataDxfId="114" totalsRowDxfId="113">
  <tableColumns count="9">
    <tableColumn id="1" name="Sales and Marketing" totalsRowLabel="Total" headerRowDxfId="112" dataDxfId="111" totalsRowDxfId="110"/>
    <tableColumn id="8" name="Column1" headerRowDxfId="109" dataDxfId="108" totalsRowDxfId="107"/>
    <tableColumn id="2" name="Prior Period" totalsRowFunction="sum" headerRowDxfId="106" dataDxfId="105" totalsRowDxfId="104"/>
    <tableColumn id="3" name="Budget" totalsRowFunction="sum" headerRowDxfId="103" dataDxfId="102" totalsRowDxfId="101"/>
    <tableColumn id="4" name="Current Period" totalsRowFunction="sum" headerRowDxfId="100" dataDxfId="99" totalsRowDxfId="98"/>
    <tableColumn id="9" name="Column2" headerRowDxfId="97" dataDxfId="96" totalsRowDxfId="95"/>
    <tableColumn id="5" name="Current Period as % of Sales" totalsRowFunction="custom" headerRowDxfId="94" dataDxfId="93" totalsRowDxfId="92">
      <calculatedColumnFormula>IFERROR(SalesAndMarketing[[#This Row],[Current Period]]/SUBTOTAL(109,SalesRevenue[Current Period]),0)</calculatedColumnFormula>
      <totalsRowFormula>IFERROR(SalesAndMarketing[[#Totals],[Current Period]]/SUBTOTAL(109,SalesRevenue[Current Period]),0)</totalsRowFormula>
    </tableColumn>
    <tableColumn id="6" name="% Change from Prior Period" totalsRowFunction="custom" headerRowDxfId="91" dataDxfId="90" totalsRowDxfId="89">
      <calculatedColumnFormula>IFERROR(SalesAndMarketing[[#This Row],[Current Period]]/SalesAndMarketing[[#This Row],[Prior Period]]-1,0)</calculatedColumnFormula>
      <totalsRowFormula>IFERROR(SalesAndMarketing[[#Totals],[Current Period]]/SalesAndMarketing[[#Totals],[Prior Period]]-1,0)</totalsRowFormula>
    </tableColumn>
    <tableColumn id="7" name="% Change from Budget" totalsRowFunction="custom" headerRowDxfId="88" dataDxfId="87" totalsRowDxfId="86">
      <calculatedColumnFormula>IFERROR(SalesAndMarketing[[#This Row],[Current Period]]/SalesAndMarketing[[#This Row],[Budget]]-1,0)</calculatedColumnFormula>
      <totalsRowFormula>IFERROR(SalesAndMarketing[[#Totals],[Current Period]]/SalesAndMarketing[[#Totals],[Budget]]-1,0)</totalsRowFormula>
    </tableColumn>
  </tableColumns>
  <tableStyleInfo name="Profit And Loss" showFirstColumn="1" showLastColumn="0" showRowStripes="0" showColumnStripes="0"/>
  <extLst>
    <ext xmlns:x14="http://schemas.microsoft.com/office/spreadsheetml/2009/9/main" uri="{504A1905-F514-4f6f-8877-14C23A59335A}">
      <x14:table altText="Operating Expense: Sales and Marketing" altTextSummary="Values for each product/service for Prior Period, Budget, and Current Period. Also includes calculations for Current Period As % of Sales, % Change from Prior Period, and % Change From Budget. "/>
    </ext>
  </extLst>
</table>
</file>

<file path=xl/tables/table4.xml><?xml version="1.0" encoding="utf-8"?>
<table xmlns="http://schemas.openxmlformats.org/spreadsheetml/2006/main" id="4" name="GeneralAndAdministrative" displayName="GeneralAndAdministrative" ref="B27:J38" headerRowCount="0" totalsRowCount="1" headerRowDxfId="85" dataDxfId="84" totalsRowDxfId="83">
  <tableColumns count="9">
    <tableColumn id="1" name="General and Adminstrative" totalsRowLabel="Total" dataDxfId="82" totalsRowDxfId="81"/>
    <tableColumn id="8" name="Column1" dataDxfId="80" totalsRowDxfId="79"/>
    <tableColumn id="2" name="Prior Period" totalsRowFunction="sum" headerRowDxfId="78" dataDxfId="77" totalsRowDxfId="76"/>
    <tableColumn id="3" name="Budget" totalsRowFunction="sum" headerRowDxfId="75" dataDxfId="74" totalsRowDxfId="73"/>
    <tableColumn id="4" name="Current Period" totalsRowFunction="sum" headerRowDxfId="72" dataDxfId="71" totalsRowDxfId="70"/>
    <tableColumn id="9" name="Column2" headerRowDxfId="69" dataDxfId="68" totalsRowDxfId="67"/>
    <tableColumn id="5" name="Current Period as % of Sales" totalsRowFunction="custom" headerRowDxfId="66" dataDxfId="65" totalsRowDxfId="64">
      <calculatedColumnFormula>IFERROR(GeneralAndAdministrative[[#This Row],[Current Period]]/SUBTOTAL(109,SalesRevenue[Current Period]),0)</calculatedColumnFormula>
      <totalsRowFormula>IFERROR(GeneralAndAdministrative[[#Totals],[Current Period]]/SUBTOTAL(109,SalesRevenue[Current Period]),0)</totalsRowFormula>
    </tableColumn>
    <tableColumn id="6" name="% Change from Prior Period" totalsRowFunction="custom" headerRowDxfId="63" dataDxfId="62" totalsRowDxfId="61">
      <calculatedColumnFormula>IFERROR(GeneralAndAdministrative[[#This Row],[Current Period]]/GeneralAndAdministrative[[#This Row],[Prior Period]]-1,0)</calculatedColumnFormula>
      <totalsRowFormula>IFERROR(GeneralAndAdministrative[[#Totals],[Current Period]]/GeneralAndAdministrative[[#Totals],[Prior Period]]-1,0)</totalsRowFormula>
    </tableColumn>
    <tableColumn id="7" name="% Change from Budget" totalsRowFunction="custom" headerRowDxfId="60" dataDxfId="59" totalsRowDxfId="58">
      <calculatedColumnFormula>IFERROR(GeneralAndAdministrative[[#This Row],[Current Period]]/GeneralAndAdministrative[[#This Row],[Budget]]-1,0)</calculatedColumnFormula>
      <totalsRowFormula>IFERROR(GeneralAndAdministrative[[#Totals],[Current Period]]/GeneralAndAdministrative[[#Totals],[Budget]]-1,0)</totalsRowFormula>
    </tableColumn>
  </tableColumns>
  <tableStyleInfo name="Profit And Loss" showFirstColumn="1" showLastColumn="0" showRowStripes="0" showColumnStripes="0"/>
</table>
</file>

<file path=xl/tables/table5.xml><?xml version="1.0" encoding="utf-8"?>
<table xmlns="http://schemas.openxmlformats.org/spreadsheetml/2006/main" id="5" name="OtherOperatingExpenseCategory" displayName="OtherOperatingExpenseCategory" ref="B41:J43" headerRowCount="0" totalsRowCount="1" headerRowDxfId="57" dataDxfId="56" totalsRowDxfId="55">
  <tableColumns count="9">
    <tableColumn id="1" name="Sales and Marketing" totalsRowLabel="Total" headerRowDxfId="54" dataDxfId="53" totalsRowDxfId="52"/>
    <tableColumn id="8" name="Column1" headerRowDxfId="51" dataDxfId="50" totalsRowDxfId="49"/>
    <tableColumn id="2" name="Prior Period" totalsRowFunction="sum" headerRowDxfId="48" dataDxfId="47" totalsRowDxfId="46"/>
    <tableColumn id="3" name="Budget" totalsRowFunction="sum" headerRowDxfId="45" dataDxfId="44" totalsRowDxfId="43"/>
    <tableColumn id="4" name="Current Period" totalsRowFunction="sum" headerRowDxfId="42" dataDxfId="41" totalsRowDxfId="40"/>
    <tableColumn id="9" name="Column2" headerRowDxfId="39" dataDxfId="38" totalsRowDxfId="37"/>
    <tableColumn id="5" name="Current Period as % of Sales" totalsRowFunction="custom" headerRowDxfId="36" dataDxfId="35" totalsRowDxfId="34">
      <calculatedColumnFormula>IFERROR(OtherOperatingExpenseCategory[[#This Row],[Current Period]]/SUBTOTAL(109,SalesRevenue[Current Period]),0)</calculatedColumnFormula>
      <totalsRowFormula>IFERROR(OtherOperatingExpenseCategory[[#Totals],[Current Period]]/SUBTOTAL(109,SalesRevenue[Current Period]),0)</totalsRowFormula>
    </tableColumn>
    <tableColumn id="6" name="% Change from Prior Period" totalsRowFunction="custom" headerRowDxfId="33" dataDxfId="32" totalsRowDxfId="31">
      <calculatedColumnFormula>IFERROR(OtherOperatingExpenseCategory[[#This Row],[Current Period]]/OtherOperatingExpenseCategory[[#This Row],[Prior Period]]-1,0)</calculatedColumnFormula>
      <totalsRowFormula>IFERROR(OtherOperatingExpenseCategory[[#Totals],[Current Period]]/OtherOperatingExpenseCategory[[#Totals],[Prior Period]]-1,0)</totalsRowFormula>
    </tableColumn>
    <tableColumn id="7" name="% Change from Budget" totalsRowFunction="custom" headerRowDxfId="30" dataDxfId="29" totalsRowDxfId="28">
      <calculatedColumnFormula>IFERROR(OtherOperatingExpenseCategory[[#This Row],[Current Period]]/OtherOperatingExpenseCategory[[#This Row],[Budget]]-1,0)</calculatedColumnFormula>
      <totalsRowFormula>IFERROR(OtherOperatingExpenseCategory[[#Totals],[Current Period]]/OtherOperatingExpenseCategory[[#Totals],[Budget]]-1,0)</totalsRowFormula>
    </tableColumn>
  </tableColumns>
  <tableStyleInfo name="Profit And Loss" showFirstColumn="1" showLastColumn="0" showRowStripes="0" showColumnStripes="0"/>
  <extLst>
    <ext xmlns:x14="http://schemas.microsoft.com/office/spreadsheetml/2009/9/main" uri="{504A1905-F514-4f6f-8877-14C23A59335A}">
      <x14:table altText="Operating Expense: Other" altTextSummary="Values for each product/service for Prior Period, Budget, and Current Period. Also includes calculations for Current Period As % of Sales, % Change from Prior Period, and % Change From Budget. "/>
    </ext>
  </extLst>
</table>
</file>

<file path=xl/tables/table6.xml><?xml version="1.0" encoding="utf-8"?>
<table xmlns="http://schemas.openxmlformats.org/spreadsheetml/2006/main" id="6" name="Taxes" displayName="Taxes" ref="B52:J56" headerRowCount="0" totalsRowCount="1" headerRowDxfId="27" dataDxfId="26" totalsRowDxfId="25">
  <tableColumns count="9">
    <tableColumn id="1" name="Taxes" totalsRowLabel="Total" dataDxfId="24" totalsRowDxfId="23"/>
    <tableColumn id="8" name="Column1" dataDxfId="22" totalsRowDxfId="21"/>
    <tableColumn id="2" name="Prior Period" totalsRowFunction="sum" headerRowDxfId="20" dataDxfId="19" totalsRowDxfId="18"/>
    <tableColumn id="3" name="Budget" totalsRowFunction="sum" headerRowDxfId="17" dataDxfId="16" totalsRowDxfId="15"/>
    <tableColumn id="4" name="Current Period" totalsRowFunction="sum" headerRowDxfId="14" dataDxfId="13" totalsRowDxfId="12"/>
    <tableColumn id="9" name="Column2" headerRowDxfId="11" dataDxfId="10" totalsRowDxfId="9"/>
    <tableColumn id="5" name="Current Period as % of Sales" totalsRowFunction="custom" headerRowDxfId="8" dataDxfId="7" totalsRowDxfId="6">
      <calculatedColumnFormula>IFERROR(Taxes[[#This Row],[Current Period]]/SUBTOTAL(109,SalesRevenue[Current Period]),0)</calculatedColumnFormula>
      <totalsRowFormula>IFERROR(Taxes[[#Totals],[Current Period]]/SUBTOTAL(109,SalesRevenue[Current Period]),0)</totalsRowFormula>
    </tableColumn>
    <tableColumn id="6" name="% Change from Prior Period" totalsRowFunction="custom" headerRowDxfId="5" dataDxfId="4" totalsRowDxfId="3">
      <calculatedColumnFormula>IFERROR(Taxes[[#This Row],[Current Period]]/Taxes[[#This Row],[Prior Period]]-1,0)</calculatedColumnFormula>
      <totalsRowFormula>IFERROR(Taxes[[#Totals],[Current Period]]/Taxes[[#Totals],[Prior Period]]-1,0)</totalsRowFormula>
    </tableColumn>
    <tableColumn id="7" name="% Change from Budget" totalsRowFunction="custom" headerRowDxfId="2" dataDxfId="1" totalsRowDxfId="0">
      <calculatedColumnFormula>IFERROR(Taxes[[#This Row],[Current Period]]/Taxes[[#This Row],[Budget]]-1,0)</calculatedColumnFormula>
      <totalsRowFormula>IFERROR(Taxes[[#Totals],[Current Period]]/Taxes[[#Totals],[Budget]]-1,0)</totalsRowFormula>
    </tableColumn>
  </tableColumns>
  <tableStyleInfo name="Profit And Loss" showFirstColumn="1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Profit and Loss Statement">
      <a:dk1>
        <a:sysClr val="windowText" lastClr="000000"/>
      </a:dk1>
      <a:lt1>
        <a:sysClr val="window" lastClr="FFFFFF"/>
      </a:lt1>
      <a:dk2>
        <a:srgbClr val="313F55"/>
      </a:dk2>
      <a:lt2>
        <a:srgbClr val="F2F2F2"/>
      </a:lt2>
      <a:accent1>
        <a:srgbClr val="308DA2"/>
      </a:accent1>
      <a:accent2>
        <a:srgbClr val="EB7A20"/>
      </a:accent2>
      <a:accent3>
        <a:srgbClr val="009D00"/>
      </a:accent3>
      <a:accent4>
        <a:srgbClr val="9D4CA4"/>
      </a:accent4>
      <a:accent5>
        <a:srgbClr val="FFC000"/>
      </a:accent5>
      <a:accent6>
        <a:srgbClr val="DC3220"/>
      </a:accent6>
      <a:hlink>
        <a:srgbClr val="1AA2B5"/>
      </a:hlink>
      <a:folHlink>
        <a:srgbClr val="9D4CA4"/>
      </a:folHlink>
    </a:clrScheme>
    <a:fontScheme name="Profit and Loss Statement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5" Type="http://schemas.openxmlformats.org/officeDocument/2006/relationships/table" Target="../tables/table5.xml"/><Relationship Id="rId6" Type="http://schemas.openxmlformats.org/officeDocument/2006/relationships/table" Target="../tables/table6.xml"/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theme="4"/>
    <pageSetUpPr fitToPage="1"/>
  </sheetPr>
  <dimension ref="A1:K60"/>
  <sheetViews>
    <sheetView showGridLines="0" tabSelected="1" zoomScale="95" zoomScaleNormal="95" zoomScalePageLayoutView="95" workbookViewId="0">
      <pane ySplit="3" topLeftCell="A4" activePane="bottomLeft" state="frozen"/>
      <selection pane="bottomLeft"/>
    </sheetView>
  </sheetViews>
  <sheetFormatPr baseColWidth="10" defaultColWidth="8.83203125" defaultRowHeight="17.25" customHeight="1" x14ac:dyDescent="0"/>
  <cols>
    <col min="1" max="1" width="2.1640625" style="5" customWidth="1"/>
    <col min="2" max="2" width="40.1640625" style="3" customWidth="1"/>
    <col min="3" max="3" width="3" style="24" customWidth="1"/>
    <col min="4" max="5" width="18.1640625" style="11" customWidth="1"/>
    <col min="6" max="6" width="18.1640625" style="7" customWidth="1"/>
    <col min="7" max="7" width="3" style="31" customWidth="1"/>
    <col min="8" max="8" width="18" style="7" customWidth="1"/>
    <col min="9" max="9" width="18" style="5" customWidth="1"/>
    <col min="10" max="10" width="18" style="2" customWidth="1"/>
    <col min="11" max="16384" width="8.83203125" style="2"/>
  </cols>
  <sheetData>
    <row r="1" spans="2:11" ht="42" customHeight="1" thickBot="1">
      <c r="B1" s="17" t="s">
        <v>37</v>
      </c>
      <c r="C1" s="23"/>
      <c r="D1" s="18"/>
      <c r="E1" s="18"/>
      <c r="F1" s="19"/>
      <c r="G1" s="30"/>
      <c r="H1" s="19"/>
      <c r="I1" s="19"/>
      <c r="J1" s="19"/>
    </row>
    <row r="2" spans="2:11" ht="17.25" customHeight="1" thickTop="1"/>
    <row r="3" spans="2:11" ht="36.75" customHeight="1" thickBot="1">
      <c r="B3" s="2"/>
      <c r="C3" s="25"/>
      <c r="D3" s="36" t="s">
        <v>38</v>
      </c>
      <c r="E3" s="37" t="s">
        <v>39</v>
      </c>
      <c r="F3" s="37" t="s">
        <v>40</v>
      </c>
      <c r="G3" s="38"/>
      <c r="H3" s="37" t="s">
        <v>41</v>
      </c>
      <c r="I3" s="37" t="s">
        <v>42</v>
      </c>
      <c r="J3" s="37" t="s">
        <v>43</v>
      </c>
      <c r="K3" s="5"/>
    </row>
    <row r="4" spans="2:11" customFormat="1" ht="17.25" customHeight="1" thickTop="1">
      <c r="B4" s="4" t="s">
        <v>0</v>
      </c>
      <c r="C4" s="26"/>
      <c r="G4" s="26"/>
    </row>
    <row r="5" spans="2:11" ht="17.25" customHeight="1">
      <c r="B5" s="6" t="s">
        <v>1</v>
      </c>
      <c r="C5" s="20"/>
      <c r="D5" s="12">
        <v>40</v>
      </c>
      <c r="E5" s="12">
        <v>50</v>
      </c>
      <c r="F5" s="12">
        <v>45</v>
      </c>
      <c r="G5" s="32"/>
      <c r="H5" s="49">
        <f>IFERROR(SalesRevenue[[#This Row],[Current Period]]/SUBTOTAL(109,SalesRevenue[Current Period]),0)</f>
        <v>1</v>
      </c>
      <c r="I5" s="49">
        <f>IFERROR(SalesRevenue[[#This Row],[Current Period]]/SalesRevenue[[#This Row],[Prior Period]]-1,0)</f>
        <v>0.125</v>
      </c>
      <c r="J5" s="49">
        <f>IFERROR(SalesRevenue[[#This Row],[Current Period]]/SalesRevenue[[#This Row],[Budget]]-1,0)</f>
        <v>-9.9999999999999978E-2</v>
      </c>
      <c r="K5" s="5"/>
    </row>
    <row r="6" spans="2:11" ht="17.25" customHeight="1">
      <c r="B6" s="6" t="s">
        <v>2</v>
      </c>
      <c r="C6" s="20"/>
      <c r="D6" s="12"/>
      <c r="E6" s="12"/>
      <c r="F6" s="12"/>
      <c r="G6" s="32"/>
      <c r="H6" s="49">
        <f>IFERROR(SalesRevenue[[#This Row],[Current Period]]/SUBTOTAL(109,SalesRevenue[Current Period]),0)</f>
        <v>0</v>
      </c>
      <c r="I6" s="49">
        <f>IFERROR(SalesRevenue[[#This Row],[Current Period]]/SalesRevenue[[#This Row],[Prior Period]]-1,0)</f>
        <v>0</v>
      </c>
      <c r="J6" s="49">
        <f>IFERROR(SalesRevenue[[#This Row],[Current Period]]/SalesRevenue[[#This Row],[Budget]]-1,0)</f>
        <v>0</v>
      </c>
      <c r="K6" s="5"/>
    </row>
    <row r="7" spans="2:11" ht="17.25" customHeight="1">
      <c r="B7" s="6" t="s">
        <v>3</v>
      </c>
      <c r="C7" s="20"/>
      <c r="D7" s="12"/>
      <c r="E7" s="12"/>
      <c r="F7" s="12"/>
      <c r="G7" s="32"/>
      <c r="H7" s="49">
        <f>IFERROR(SalesRevenue[[#This Row],[Current Period]]/SUBTOTAL(109,SalesRevenue[Current Period]),0)</f>
        <v>0</v>
      </c>
      <c r="I7" s="49">
        <f>IFERROR(SalesRevenue[[#This Row],[Current Period]]/SalesRevenue[[#This Row],[Prior Period]]-1,0)</f>
        <v>0</v>
      </c>
      <c r="J7" s="49">
        <f>IFERROR(SalesRevenue[[#This Row],[Current Period]]/SalesRevenue[[#This Row],[Budget]]-1,0)</f>
        <v>0</v>
      </c>
      <c r="K7" s="5"/>
    </row>
    <row r="8" spans="2:11" ht="17.25" customHeight="1">
      <c r="B8" s="6" t="s">
        <v>4</v>
      </c>
      <c r="C8" s="20"/>
      <c r="D8" s="12"/>
      <c r="E8" s="12"/>
      <c r="F8" s="12"/>
      <c r="G8" s="32"/>
      <c r="H8" s="49">
        <f>IFERROR(SalesRevenue[[#This Row],[Current Period]]/SUBTOTAL(109,SalesRevenue[Current Period]),0)</f>
        <v>0</v>
      </c>
      <c r="I8" s="49">
        <f>IFERROR(SalesRevenue[[#This Row],[Current Period]]/SalesRevenue[[#This Row],[Prior Period]]-1,0)</f>
        <v>0</v>
      </c>
      <c r="J8" s="49">
        <f>IFERROR(SalesRevenue[[#This Row],[Current Period]]/SalesRevenue[[#This Row],[Budget]]-1,0)</f>
        <v>0</v>
      </c>
      <c r="K8" s="5"/>
    </row>
    <row r="9" spans="2:11" ht="17.25" customHeight="1">
      <c r="B9" s="6" t="s">
        <v>5</v>
      </c>
      <c r="C9" s="20"/>
      <c r="D9" s="13">
        <f>SUBTOTAL(109,SalesRevenue[Prior Period])</f>
        <v>40</v>
      </c>
      <c r="E9" s="13">
        <f>SUBTOTAL(109,SalesRevenue[Budget])</f>
        <v>50</v>
      </c>
      <c r="F9" s="14">
        <f>SUBTOTAL(109,SalesRevenue[Current Period])</f>
        <v>45</v>
      </c>
      <c r="G9" s="39"/>
      <c r="H9" s="9">
        <f>IFERROR(SalesRevenue[[#Totals],[Current Period]]/SalesRevenue[[#Totals],[Current Period]],0)</f>
        <v>1</v>
      </c>
      <c r="I9" s="9">
        <f>IFERROR(SalesRevenue[[#Totals],[Current Period]]/SalesRevenue[[#Totals],[Prior Period]]-1,0)</f>
        <v>0.125</v>
      </c>
      <c r="J9" s="9">
        <f>IFERROR(SalesRevenue[[#Totals],[Current Period]]/SalesRevenue[[#Totals],[Budget]]-1,0)</f>
        <v>-9.9999999999999978E-2</v>
      </c>
      <c r="K9" s="5"/>
    </row>
    <row r="10" spans="2:11" ht="17.25" customHeight="1">
      <c r="B10" s="55"/>
      <c r="C10" s="55"/>
      <c r="D10" s="55"/>
      <c r="E10" s="55"/>
      <c r="F10" s="55"/>
      <c r="G10" s="55"/>
      <c r="H10" s="55"/>
      <c r="I10" s="55"/>
      <c r="J10" s="55"/>
    </row>
    <row r="11" spans="2:11" ht="17.25" customHeight="1">
      <c r="B11" s="1" t="s">
        <v>6</v>
      </c>
    </row>
    <row r="12" spans="2:11" ht="17.25" customHeight="1">
      <c r="B12" s="6" t="s">
        <v>1</v>
      </c>
      <c r="C12" s="20"/>
      <c r="D12" s="13"/>
      <c r="E12" s="13">
        <v>2</v>
      </c>
      <c r="F12" s="13">
        <v>3</v>
      </c>
      <c r="G12" s="33"/>
      <c r="H12" s="9">
        <f>IFERROR(CostOfSales[[#This Row],[Current Period]]/SUBTOTAL(109,SalesRevenue[Current Period]),0)</f>
        <v>6.6666666666666666E-2</v>
      </c>
      <c r="I12" s="9">
        <f>IFERROR(CostOfSales[[#This Row],[Current Period]]/CostOfSales[[#This Row],[Prior Period]]-1,0)</f>
        <v>0</v>
      </c>
      <c r="J12" s="9">
        <f>IFERROR(CostOfSales[[#This Row],[Current Period]]/CostOfSales[[#This Row],[Budget]]-1,0)</f>
        <v>0.5</v>
      </c>
      <c r="K12" s="5"/>
    </row>
    <row r="13" spans="2:11" ht="17.25" customHeight="1">
      <c r="B13" s="6" t="s">
        <v>2</v>
      </c>
      <c r="C13" s="20"/>
      <c r="D13" s="13"/>
      <c r="E13" s="13">
        <v>5</v>
      </c>
      <c r="F13" s="13">
        <v>3</v>
      </c>
      <c r="G13" s="33"/>
      <c r="H13" s="9">
        <f>IFERROR(CostOfSales[[#This Row],[Current Period]]/SUBTOTAL(109,SalesRevenue[Current Period]),0)</f>
        <v>6.6666666666666666E-2</v>
      </c>
      <c r="I13" s="9">
        <f>IFERROR(CostOfSales[[#This Row],[Current Period]]/CostOfSales[[#This Row],[Prior Period]]-1,0)</f>
        <v>0</v>
      </c>
      <c r="J13" s="9">
        <f>IFERROR(CostOfSales[[#This Row],[Current Period]]/CostOfSales[[#This Row],[Budget]]-1,0)</f>
        <v>-0.4</v>
      </c>
      <c r="K13" s="5"/>
    </row>
    <row r="14" spans="2:11" ht="17.25" customHeight="1">
      <c r="B14" s="6" t="s">
        <v>3</v>
      </c>
      <c r="C14" s="20"/>
      <c r="D14" s="13"/>
      <c r="E14" s="13"/>
      <c r="F14" s="13">
        <v>1</v>
      </c>
      <c r="G14" s="33"/>
      <c r="H14" s="9">
        <f>IFERROR(CostOfSales[[#This Row],[Current Period]]/SUBTOTAL(109,SalesRevenue[Current Period]),0)</f>
        <v>2.2222222222222223E-2</v>
      </c>
      <c r="I14" s="9">
        <f>IFERROR(CostOfSales[[#This Row],[Current Period]]/CostOfSales[[#This Row],[Prior Period]]-1,0)</f>
        <v>0</v>
      </c>
      <c r="J14" s="9">
        <f>IFERROR(CostOfSales[[#This Row],[Current Period]]/CostOfSales[[#This Row],[Budget]]-1,0)</f>
        <v>0</v>
      </c>
      <c r="K14" s="5"/>
    </row>
    <row r="15" spans="2:11" ht="17.25" customHeight="1">
      <c r="B15" s="6" t="s">
        <v>4</v>
      </c>
      <c r="C15" s="20"/>
      <c r="D15" s="13"/>
      <c r="E15" s="13"/>
      <c r="F15" s="13"/>
      <c r="G15" s="33"/>
      <c r="H15" s="9">
        <f>IFERROR(CostOfSales[[#This Row],[Current Period]]/SUBTOTAL(109,SalesRevenue[Current Period]),0)</f>
        <v>0</v>
      </c>
      <c r="I15" s="9">
        <f>IFERROR(CostOfSales[[#This Row],[Current Period]]/CostOfSales[[#This Row],[Prior Period]]-1,0)</f>
        <v>0</v>
      </c>
      <c r="J15" s="9">
        <f>IFERROR(CostOfSales[[#This Row],[Current Period]]/CostOfSales[[#This Row],[Budget]]-1,0)</f>
        <v>0</v>
      </c>
      <c r="K15" s="5"/>
    </row>
    <row r="16" spans="2:11" ht="17.25" customHeight="1">
      <c r="B16" s="6" t="s">
        <v>5</v>
      </c>
      <c r="C16" s="27"/>
      <c r="D16" s="13">
        <f>SUBTOTAL(109,CostOfSales[Prior Period])</f>
        <v>0</v>
      </c>
      <c r="E16" s="13">
        <f>SUBTOTAL(109,CostOfSales[Budget])</f>
        <v>7</v>
      </c>
      <c r="F16" s="14">
        <f>SUBTOTAL(109,CostOfSales[Current Period])</f>
        <v>7</v>
      </c>
      <c r="G16" s="32"/>
      <c r="H16" s="9">
        <f>IFERROR(CostOfSales[[#Totals],[Current Period]]/SUBTOTAL(109,SalesRevenue[Current Period]),0)</f>
        <v>0.15555555555555556</v>
      </c>
      <c r="I16" s="9">
        <f>IFERROR(CostOfSales[[#Totals],[Current Period]]/CostOfSales[[#Totals],[Prior Period]]-1,0)</f>
        <v>0</v>
      </c>
      <c r="J16" s="9">
        <f>IFERROR(CostOfSales[[#Totals],[Current Period]]/CostOfSales[[#Totals],[Budget]]-1,0)</f>
        <v>0</v>
      </c>
      <c r="K16" s="5"/>
    </row>
    <row r="17" spans="1:11" ht="17.25" customHeight="1">
      <c r="B17" s="55"/>
      <c r="C17" s="55"/>
      <c r="D17" s="55"/>
      <c r="E17" s="55"/>
      <c r="F17" s="55"/>
      <c r="G17" s="55"/>
      <c r="H17" s="55"/>
      <c r="I17" s="55"/>
      <c r="J17" s="55"/>
    </row>
    <row r="18" spans="1:11" ht="17.25" customHeight="1" thickBot="1">
      <c r="B18" s="45" t="s">
        <v>7</v>
      </c>
      <c r="C18" s="28"/>
      <c r="D18" s="46">
        <f>SUM(SalesRevenue[Prior Period])-SUM(CostOfSales[Prior Period])</f>
        <v>40</v>
      </c>
      <c r="E18" s="46">
        <f>SUM(SalesRevenue[Budget])-SUM(CostOfSales[Budget])</f>
        <v>43</v>
      </c>
      <c r="F18" s="47">
        <f>SUM(SalesRevenue[Current Period])-SUM(CostOfSales[Current Period])</f>
        <v>38</v>
      </c>
      <c r="G18" s="35"/>
      <c r="H18" s="48">
        <f>IFERROR(F18/SUBTOTAL(109,SalesRevenue[Current Period]),0)</f>
        <v>0.84444444444444444</v>
      </c>
      <c r="I18" s="48">
        <f>IFERROR(F18/D18-1,0)</f>
        <v>-5.0000000000000044E-2</v>
      </c>
      <c r="J18" s="48">
        <f>IFERROR(F18/E18-1,0)</f>
        <v>-0.11627906976744184</v>
      </c>
      <c r="K18" s="5"/>
    </row>
    <row r="20" spans="1:11" ht="17.25" customHeight="1">
      <c r="A20" s="2"/>
      <c r="B20" s="1" t="s">
        <v>32</v>
      </c>
      <c r="I20" s="2"/>
    </row>
    <row r="21" spans="1:11" ht="17.25" customHeight="1">
      <c r="A21" s="2"/>
      <c r="B21" s="6" t="s">
        <v>8</v>
      </c>
      <c r="C21" s="20"/>
      <c r="D21" s="13"/>
      <c r="E21" s="13">
        <v>22</v>
      </c>
      <c r="F21" s="13">
        <v>19</v>
      </c>
      <c r="G21" s="33"/>
      <c r="H21" s="9">
        <f>IFERROR(SalesAndMarketing[[#This Row],[Current Period]]/SUBTOTAL(109,SalesRevenue[Current Period]),0)</f>
        <v>0.42222222222222222</v>
      </c>
      <c r="I21" s="9">
        <f>IFERROR(SalesAndMarketing[[#This Row],[Current Period]]/SalesAndMarketing[[#This Row],[Prior Period]]-1,0)</f>
        <v>0</v>
      </c>
      <c r="J21" s="9">
        <f>IFERROR(SalesAndMarketing[[#This Row],[Current Period]]/SalesAndMarketing[[#This Row],[Budget]]-1,0)</f>
        <v>-0.13636363636363635</v>
      </c>
    </row>
    <row r="22" spans="1:11" ht="17.25" customHeight="1">
      <c r="A22" s="2"/>
      <c r="B22" s="6" t="s">
        <v>9</v>
      </c>
      <c r="C22" s="20"/>
      <c r="D22" s="13"/>
      <c r="E22" s="13"/>
      <c r="F22" s="13"/>
      <c r="G22" s="33"/>
      <c r="H22" s="9">
        <f>IFERROR(SalesAndMarketing[[#This Row],[Current Period]]/SUBTOTAL(109,SalesRevenue[Current Period]),0)</f>
        <v>0</v>
      </c>
      <c r="I22" s="9">
        <f>IFERROR(SalesAndMarketing[[#This Row],[Current Period]]/SalesAndMarketing[[#This Row],[Prior Period]]-1,0)</f>
        <v>0</v>
      </c>
      <c r="J22" s="9">
        <f>IFERROR(SalesAndMarketing[[#This Row],[Current Period]]/SalesAndMarketing[[#This Row],[Budget]]-1,0)</f>
        <v>0</v>
      </c>
    </row>
    <row r="23" spans="1:11" ht="17.25" customHeight="1">
      <c r="A23" s="2"/>
      <c r="B23" s="6" t="s">
        <v>10</v>
      </c>
      <c r="C23" s="20"/>
      <c r="D23" s="13"/>
      <c r="E23" s="13"/>
      <c r="F23" s="13"/>
      <c r="G23" s="33"/>
      <c r="H23" s="9">
        <f>IFERROR(SalesAndMarketing[[#This Row],[Current Period]]/SUBTOTAL(109,SalesRevenue[Current Period]),0)</f>
        <v>0</v>
      </c>
      <c r="I23" s="9">
        <f>IFERROR(SalesAndMarketing[[#This Row],[Current Period]]/SalesAndMarketing[[#This Row],[Prior Period]]-1,0)</f>
        <v>0</v>
      </c>
      <c r="J23" s="9">
        <f>IFERROR(SalesAndMarketing[[#This Row],[Current Period]]/SalesAndMarketing[[#This Row],[Budget]]-1,0)</f>
        <v>0</v>
      </c>
    </row>
    <row r="24" spans="1:11" ht="17.25" customHeight="1">
      <c r="A24" s="2"/>
      <c r="B24" s="6" t="s">
        <v>5</v>
      </c>
      <c r="C24" s="27"/>
      <c r="D24" s="13">
        <f>SUBTOTAL(109,SalesAndMarketing[Prior Period])</f>
        <v>0</v>
      </c>
      <c r="E24" s="13">
        <f>SUBTOTAL(109,SalesAndMarketing[Budget])</f>
        <v>22</v>
      </c>
      <c r="F24" s="14">
        <f>SUBTOTAL(109,SalesAndMarketing[Current Period])</f>
        <v>19</v>
      </c>
      <c r="G24" s="32"/>
      <c r="H24" s="9">
        <f>IFERROR(SalesAndMarketing[[#Totals],[Current Period]]/SUBTOTAL(109,SalesRevenue[Current Period]),0)</f>
        <v>0.42222222222222222</v>
      </c>
      <c r="I24" s="9">
        <f>IFERROR(SalesAndMarketing[[#Totals],[Current Period]]/SalesAndMarketing[[#Totals],[Prior Period]]-1,0)</f>
        <v>0</v>
      </c>
      <c r="J24" s="9">
        <f>IFERROR(SalesAndMarketing[[#Totals],[Current Period]]/SalesAndMarketing[[#Totals],[Budget]]-1,0)</f>
        <v>-0.13636363636363635</v>
      </c>
    </row>
    <row r="25" spans="1:11" ht="17.25" customHeight="1">
      <c r="A25" s="2"/>
      <c r="B25" s="55"/>
      <c r="C25" s="55"/>
      <c r="D25" s="55"/>
      <c r="E25" s="55"/>
      <c r="F25" s="55"/>
      <c r="G25" s="55"/>
      <c r="H25" s="55"/>
      <c r="I25" s="55"/>
      <c r="J25" s="55"/>
    </row>
    <row r="26" spans="1:11" ht="17.25" customHeight="1">
      <c r="A26" s="2"/>
      <c r="B26" s="1" t="s">
        <v>33</v>
      </c>
      <c r="I26" s="2"/>
    </row>
    <row r="27" spans="1:11" ht="17.25" customHeight="1">
      <c r="A27" s="2"/>
      <c r="B27" s="6" t="s">
        <v>11</v>
      </c>
      <c r="C27" s="20"/>
      <c r="D27" s="12"/>
      <c r="E27" s="12">
        <v>56</v>
      </c>
      <c r="F27" s="12">
        <v>51</v>
      </c>
      <c r="G27" s="32"/>
      <c r="H27" s="8">
        <f>IFERROR(GeneralAndAdministrative[[#This Row],[Current Period]]/SUBTOTAL(109,SalesRevenue[Current Period]),0)</f>
        <v>1.1333333333333333</v>
      </c>
      <c r="I27" s="8">
        <f>IFERROR(GeneralAndAdministrative[[#This Row],[Current Period]]/GeneralAndAdministrative[[#This Row],[Prior Period]]-1,0)</f>
        <v>0</v>
      </c>
      <c r="J27" s="8">
        <f>IFERROR(GeneralAndAdministrative[[#This Row],[Current Period]]/GeneralAndAdministrative[[#This Row],[Budget]]-1,0)</f>
        <v>-8.9285714285714302E-2</v>
      </c>
    </row>
    <row r="28" spans="1:11" ht="17.25" customHeight="1">
      <c r="A28" s="2"/>
      <c r="B28" s="6" t="s">
        <v>12</v>
      </c>
      <c r="C28" s="20"/>
      <c r="D28" s="12"/>
      <c r="E28" s="12"/>
      <c r="F28" s="12"/>
      <c r="G28" s="32"/>
      <c r="H28" s="8">
        <f>IFERROR(GeneralAndAdministrative[[#This Row],[Current Period]]/SUBTOTAL(109,SalesRevenue[Current Period]),0)</f>
        <v>0</v>
      </c>
      <c r="I28" s="8">
        <f>IFERROR(GeneralAndAdministrative[[#This Row],[Current Period]]/GeneralAndAdministrative[[#This Row],[Prior Period]]-1,0)</f>
        <v>0</v>
      </c>
      <c r="J28" s="8">
        <f>IFERROR(GeneralAndAdministrative[[#This Row],[Current Period]]/GeneralAndAdministrative[[#This Row],[Budget]]-1,0)</f>
        <v>0</v>
      </c>
    </row>
    <row r="29" spans="1:11" ht="17.25" customHeight="1">
      <c r="A29" s="2"/>
      <c r="B29" s="6" t="s">
        <v>13</v>
      </c>
      <c r="C29" s="20"/>
      <c r="D29" s="12"/>
      <c r="E29" s="12"/>
      <c r="F29" s="12"/>
      <c r="G29" s="32"/>
      <c r="H29" s="8">
        <f>IFERROR(GeneralAndAdministrative[[#This Row],[Current Period]]/SUBTOTAL(109,SalesRevenue[Current Period]),0)</f>
        <v>0</v>
      </c>
      <c r="I29" s="8">
        <f>IFERROR(GeneralAndAdministrative[[#This Row],[Current Period]]/GeneralAndAdministrative[[#This Row],[Prior Period]]-1,0)</f>
        <v>0</v>
      </c>
      <c r="J29" s="8">
        <f>IFERROR(GeneralAndAdministrative[[#This Row],[Current Period]]/GeneralAndAdministrative[[#This Row],[Budget]]-1,0)</f>
        <v>0</v>
      </c>
    </row>
    <row r="30" spans="1:11" ht="17.25" customHeight="1">
      <c r="A30" s="2"/>
      <c r="B30" s="6" t="s">
        <v>14</v>
      </c>
      <c r="C30" s="20"/>
      <c r="D30" s="12"/>
      <c r="E30" s="12"/>
      <c r="F30" s="12"/>
      <c r="G30" s="32"/>
      <c r="H30" s="8">
        <f>IFERROR(GeneralAndAdministrative[[#This Row],[Current Period]]/SUBTOTAL(109,SalesRevenue[Current Period]),0)</f>
        <v>0</v>
      </c>
      <c r="I30" s="8">
        <f>IFERROR(GeneralAndAdministrative[[#This Row],[Current Period]]/GeneralAndAdministrative[[#This Row],[Prior Period]]-1,0)</f>
        <v>0</v>
      </c>
      <c r="J30" s="8">
        <f>IFERROR(GeneralAndAdministrative[[#This Row],[Current Period]]/GeneralAndAdministrative[[#This Row],[Budget]]-1,0)</f>
        <v>0</v>
      </c>
    </row>
    <row r="31" spans="1:11" ht="17.25" customHeight="1">
      <c r="A31" s="2"/>
      <c r="B31" s="6" t="s">
        <v>15</v>
      </c>
      <c r="C31" s="20"/>
      <c r="D31" s="12"/>
      <c r="E31" s="12"/>
      <c r="F31" s="12"/>
      <c r="G31" s="32"/>
      <c r="H31" s="8">
        <f>IFERROR(GeneralAndAdministrative[[#This Row],[Current Period]]/SUBTOTAL(109,SalesRevenue[Current Period]),0)</f>
        <v>0</v>
      </c>
      <c r="I31" s="8">
        <f>IFERROR(GeneralAndAdministrative[[#This Row],[Current Period]]/GeneralAndAdministrative[[#This Row],[Prior Period]]-1,0)</f>
        <v>0</v>
      </c>
      <c r="J31" s="8">
        <f>IFERROR(GeneralAndAdministrative[[#This Row],[Current Period]]/GeneralAndAdministrative[[#This Row],[Budget]]-1,0)</f>
        <v>0</v>
      </c>
    </row>
    <row r="32" spans="1:11" ht="17.25" customHeight="1">
      <c r="A32" s="2"/>
      <c r="B32" s="6" t="s">
        <v>16</v>
      </c>
      <c r="C32" s="20"/>
      <c r="D32" s="12"/>
      <c r="E32" s="12"/>
      <c r="F32" s="12"/>
      <c r="G32" s="32"/>
      <c r="H32" s="8">
        <f>IFERROR(GeneralAndAdministrative[[#This Row],[Current Period]]/SUBTOTAL(109,SalesRevenue[Current Period]),0)</f>
        <v>0</v>
      </c>
      <c r="I32" s="8">
        <f>IFERROR(GeneralAndAdministrative[[#This Row],[Current Period]]/GeneralAndAdministrative[[#This Row],[Prior Period]]-1,0)</f>
        <v>0</v>
      </c>
      <c r="J32" s="8">
        <f>IFERROR(GeneralAndAdministrative[[#This Row],[Current Period]]/GeneralAndAdministrative[[#This Row],[Budget]]-1,0)</f>
        <v>0</v>
      </c>
    </row>
    <row r="33" spans="1:10" ht="17.25" customHeight="1">
      <c r="A33" s="2"/>
      <c r="B33" s="6" t="s">
        <v>17</v>
      </c>
      <c r="C33" s="20"/>
      <c r="D33" s="12"/>
      <c r="E33" s="12"/>
      <c r="F33" s="12"/>
      <c r="G33" s="32"/>
      <c r="H33" s="8">
        <f>IFERROR(GeneralAndAdministrative[[#This Row],[Current Period]]/SUBTOTAL(109,SalesRevenue[Current Period]),0)</f>
        <v>0</v>
      </c>
      <c r="I33" s="8">
        <f>IFERROR(GeneralAndAdministrative[[#This Row],[Current Period]]/GeneralAndAdministrative[[#This Row],[Prior Period]]-1,0)</f>
        <v>0</v>
      </c>
      <c r="J33" s="8">
        <f>IFERROR(GeneralAndAdministrative[[#This Row],[Current Period]]/GeneralAndAdministrative[[#This Row],[Budget]]-1,0)</f>
        <v>0</v>
      </c>
    </row>
    <row r="34" spans="1:10" ht="17.25" customHeight="1">
      <c r="A34" s="2"/>
      <c r="B34" s="6" t="s">
        <v>18</v>
      </c>
      <c r="C34" s="20"/>
      <c r="D34" s="12"/>
      <c r="E34" s="12"/>
      <c r="F34" s="12"/>
      <c r="G34" s="32"/>
      <c r="H34" s="8">
        <f>IFERROR(GeneralAndAdministrative[[#This Row],[Current Period]]/SUBTOTAL(109,SalesRevenue[Current Period]),0)</f>
        <v>0</v>
      </c>
      <c r="I34" s="8">
        <f>IFERROR(GeneralAndAdministrative[[#This Row],[Current Period]]/GeneralAndAdministrative[[#This Row],[Prior Period]]-1,0)</f>
        <v>0</v>
      </c>
      <c r="J34" s="8">
        <f>IFERROR(GeneralAndAdministrative[[#This Row],[Current Period]]/GeneralAndAdministrative[[#This Row],[Budget]]-1,0)</f>
        <v>0</v>
      </c>
    </row>
    <row r="35" spans="1:10" ht="17.25" customHeight="1">
      <c r="A35" s="2"/>
      <c r="B35" s="6" t="s">
        <v>19</v>
      </c>
      <c r="C35" s="20"/>
      <c r="D35" s="12"/>
      <c r="E35" s="12"/>
      <c r="F35" s="12"/>
      <c r="G35" s="32"/>
      <c r="H35" s="8">
        <f>IFERROR(GeneralAndAdministrative[[#This Row],[Current Period]]/SUBTOTAL(109,SalesRevenue[Current Period]),0)</f>
        <v>0</v>
      </c>
      <c r="I35" s="8">
        <f>IFERROR(GeneralAndAdministrative[[#This Row],[Current Period]]/GeneralAndAdministrative[[#This Row],[Prior Period]]-1,0)</f>
        <v>0</v>
      </c>
      <c r="J35" s="8">
        <f>IFERROR(GeneralAndAdministrative[[#This Row],[Current Period]]/GeneralAndAdministrative[[#This Row],[Budget]]-1,0)</f>
        <v>0</v>
      </c>
    </row>
    <row r="36" spans="1:10" ht="17.25" customHeight="1">
      <c r="A36" s="2"/>
      <c r="B36" s="6" t="s">
        <v>20</v>
      </c>
      <c r="C36" s="20"/>
      <c r="D36" s="12"/>
      <c r="E36" s="12"/>
      <c r="F36" s="12"/>
      <c r="G36" s="32"/>
      <c r="H36" s="8">
        <f>IFERROR(GeneralAndAdministrative[[#This Row],[Current Period]]/SUBTOTAL(109,SalesRevenue[Current Period]),0)</f>
        <v>0</v>
      </c>
      <c r="I36" s="8">
        <f>IFERROR(GeneralAndAdministrative[[#This Row],[Current Period]]/GeneralAndAdministrative[[#This Row],[Prior Period]]-1,0)</f>
        <v>0</v>
      </c>
      <c r="J36" s="8">
        <f>IFERROR(GeneralAndAdministrative[[#This Row],[Current Period]]/GeneralAndAdministrative[[#This Row],[Budget]]-1,0)</f>
        <v>0</v>
      </c>
    </row>
    <row r="37" spans="1:10" ht="17.25" customHeight="1">
      <c r="A37" s="2"/>
      <c r="B37" s="6" t="s">
        <v>10</v>
      </c>
      <c r="C37" s="20"/>
      <c r="D37" s="12"/>
      <c r="E37" s="12"/>
      <c r="F37" s="12"/>
      <c r="G37" s="32"/>
      <c r="H37" s="8">
        <f>IFERROR(GeneralAndAdministrative[[#This Row],[Current Period]]/SUBTOTAL(109,SalesRevenue[Current Period]),0)</f>
        <v>0</v>
      </c>
      <c r="I37" s="8">
        <f>IFERROR(GeneralAndAdministrative[[#This Row],[Current Period]]/GeneralAndAdministrative[[#This Row],[Prior Period]]-1,0)</f>
        <v>0</v>
      </c>
      <c r="J37" s="8">
        <f>IFERROR(GeneralAndAdministrative[[#This Row],[Current Period]]/GeneralAndAdministrative[[#This Row],[Budget]]-1,0)</f>
        <v>0</v>
      </c>
    </row>
    <row r="38" spans="1:10" ht="17.25" customHeight="1">
      <c r="A38" s="2"/>
      <c r="B38" s="6" t="s">
        <v>5</v>
      </c>
      <c r="C38" s="27"/>
      <c r="D38" s="13">
        <f>SUBTOTAL(109,GeneralAndAdministrative[Prior Period])</f>
        <v>0</v>
      </c>
      <c r="E38" s="13">
        <f>SUBTOTAL(109,GeneralAndAdministrative[Budget])</f>
        <v>56</v>
      </c>
      <c r="F38" s="14">
        <f>SUBTOTAL(109,GeneralAndAdministrative[Current Period])</f>
        <v>51</v>
      </c>
      <c r="G38" s="32"/>
      <c r="H38" s="9">
        <f>IFERROR(GeneralAndAdministrative[[#Totals],[Current Period]]/SUBTOTAL(109,SalesRevenue[Current Period]),0)</f>
        <v>1.1333333333333333</v>
      </c>
      <c r="I38" s="9">
        <f>IFERROR(GeneralAndAdministrative[[#Totals],[Current Period]]/GeneralAndAdministrative[[#Totals],[Prior Period]]-1,0)</f>
        <v>0</v>
      </c>
      <c r="J38" s="9">
        <f>IFERROR(GeneralAndAdministrative[[#Totals],[Current Period]]/GeneralAndAdministrative[[#Totals],[Budget]]-1,0)</f>
        <v>-8.9285714285714302E-2</v>
      </c>
    </row>
    <row r="39" spans="1:10" ht="17.25" customHeight="1">
      <c r="A39" s="2"/>
      <c r="B39" s="55"/>
      <c r="C39" s="55"/>
      <c r="D39" s="55"/>
      <c r="E39" s="55"/>
      <c r="F39" s="55"/>
      <c r="G39" s="55"/>
      <c r="H39" s="55"/>
      <c r="I39" s="55"/>
      <c r="J39" s="55"/>
    </row>
    <row r="40" spans="1:10" ht="17.25" customHeight="1">
      <c r="A40" s="2"/>
      <c r="B40" s="1" t="s">
        <v>34</v>
      </c>
      <c r="I40" s="2"/>
    </row>
    <row r="41" spans="1:10" ht="17.25" customHeight="1">
      <c r="A41" s="2"/>
      <c r="B41" s="6" t="s">
        <v>22</v>
      </c>
      <c r="C41" s="20"/>
      <c r="D41" s="12"/>
      <c r="E41" s="12">
        <v>10</v>
      </c>
      <c r="F41" s="12"/>
      <c r="G41" s="32"/>
      <c r="H41" s="8">
        <f>IFERROR(OtherOperatingExpenseCategory[[#This Row],[Current Period]]/SUBTOTAL(109,SalesRevenue[Current Period]),0)</f>
        <v>0</v>
      </c>
      <c r="I41" s="8">
        <f>IFERROR(OtherOperatingExpenseCategory[[#This Row],[Current Period]]/OtherOperatingExpenseCategory[[#This Row],[Prior Period]]-1,0)</f>
        <v>0</v>
      </c>
      <c r="J41" s="8">
        <f>IFERROR(OtherOperatingExpenseCategory[[#This Row],[Current Period]]/OtherOperatingExpenseCategory[[#This Row],[Budget]]-1,0)</f>
        <v>-1</v>
      </c>
    </row>
    <row r="42" spans="1:10" ht="17.25" customHeight="1">
      <c r="A42" s="2"/>
      <c r="B42" s="6" t="s">
        <v>23</v>
      </c>
      <c r="C42" s="20"/>
      <c r="D42" s="12"/>
      <c r="E42" s="12"/>
      <c r="F42" s="12"/>
      <c r="G42" s="32"/>
      <c r="H42" s="8">
        <f>IFERROR(OtherOperatingExpenseCategory[[#This Row],[Current Period]]/SUBTOTAL(109,SalesRevenue[Current Period]),0)</f>
        <v>0</v>
      </c>
      <c r="I42" s="8">
        <f>IFERROR(OtherOperatingExpenseCategory[[#This Row],[Current Period]]/OtherOperatingExpenseCategory[[#This Row],[Prior Period]]-1,0)</f>
        <v>0</v>
      </c>
      <c r="J42" s="8">
        <f>IFERROR(OtherOperatingExpenseCategory[[#This Row],[Current Period]]/OtherOperatingExpenseCategory[[#This Row],[Budget]]-1,0)</f>
        <v>0</v>
      </c>
    </row>
    <row r="43" spans="1:10" ht="17.25" customHeight="1">
      <c r="A43" s="2"/>
      <c r="B43" s="6" t="s">
        <v>5</v>
      </c>
      <c r="C43" s="40"/>
      <c r="D43" s="12">
        <f>SUBTOTAL(109,OtherOperatingExpenseCategory[Prior Period])</f>
        <v>0</v>
      </c>
      <c r="E43" s="12">
        <f>SUBTOTAL(109,OtherOperatingExpenseCategory[Budget])</f>
        <v>10</v>
      </c>
      <c r="F43" s="14">
        <f>SUBTOTAL(109,OtherOperatingExpenseCategory[Current Period])</f>
        <v>0</v>
      </c>
      <c r="G43" s="32"/>
      <c r="H43" s="8">
        <f>IFERROR(OtherOperatingExpenseCategory[[#Totals],[Current Period]]/SUBTOTAL(109,SalesRevenue[Current Period]),0)</f>
        <v>0</v>
      </c>
      <c r="I43" s="8">
        <f>IFERROR(OtherOperatingExpenseCategory[[#Totals],[Current Period]]/OtherOperatingExpenseCategory[[#Totals],[Prior Period]]-1,0)</f>
        <v>0</v>
      </c>
      <c r="J43" s="8">
        <f>IFERROR(OtherOperatingExpenseCategory[[#Totals],[Current Period]]/OtherOperatingExpenseCategory[[#Totals],[Budget]]-1,0)</f>
        <v>-1</v>
      </c>
    </row>
    <row r="44" spans="1:10" ht="17.25" customHeight="1">
      <c r="A44" s="2"/>
      <c r="B44" s="55"/>
      <c r="C44" s="55"/>
      <c r="D44" s="55"/>
      <c r="E44" s="55"/>
      <c r="F44" s="55"/>
      <c r="G44" s="55"/>
      <c r="H44" s="55"/>
      <c r="I44" s="55"/>
      <c r="J44" s="55"/>
    </row>
    <row r="45" spans="1:10" ht="17.25" customHeight="1" thickBot="1">
      <c r="A45" s="2"/>
      <c r="B45" s="21" t="s">
        <v>21</v>
      </c>
      <c r="C45" s="28"/>
      <c r="D45" s="22">
        <f>SUM(SalesAndMarketing[Prior Period],GeneralAndAdministrative[Prior Period],OtherOperatingExpenseCategory[Prior Period])</f>
        <v>0</v>
      </c>
      <c r="E45" s="15">
        <f>SUM(SalesAndMarketing[Budget],GeneralAndAdministrative[Budget],OtherOperatingExpenseCategory[Budget])</f>
        <v>88</v>
      </c>
      <c r="F45" s="16">
        <f>SUM(SalesAndMarketing[Current Period],GeneralAndAdministrative[Current Period],OtherOperatingExpenseCategory[Current Period])</f>
        <v>70</v>
      </c>
      <c r="G45" s="34"/>
      <c r="H45" s="10">
        <f>IFERROR(F45/SUBTOTAL(109,SalesRevenue[Current Period]),0)</f>
        <v>1.5555555555555556</v>
      </c>
      <c r="I45" s="10">
        <f>IFERROR(F45/D45-1,0)</f>
        <v>0</v>
      </c>
      <c r="J45" s="10">
        <f>IFERROR(F45/E45-1,0)</f>
        <v>-0.20454545454545459</v>
      </c>
    </row>
    <row r="46" spans="1:10" ht="17.25" customHeight="1">
      <c r="C46" s="29"/>
      <c r="F46" s="11"/>
      <c r="I46" s="7"/>
      <c r="J46" s="5"/>
    </row>
    <row r="47" spans="1:10" ht="17.25" customHeight="1" thickBot="1">
      <c r="A47" s="2"/>
      <c r="B47" s="21" t="s">
        <v>24</v>
      </c>
      <c r="C47" s="28"/>
      <c r="D47" s="22">
        <f>D18-D45</f>
        <v>40</v>
      </c>
      <c r="E47" s="15">
        <f>E18-E45</f>
        <v>-45</v>
      </c>
      <c r="F47" s="16">
        <f>F18-F45</f>
        <v>-32</v>
      </c>
      <c r="G47" s="35"/>
      <c r="H47" s="10">
        <f>IFERROR(F47/SUBTOTAL(109,SalesRevenue[Current Period]),0)</f>
        <v>-0.71111111111111114</v>
      </c>
      <c r="I47" s="10">
        <f>IFERROR(IF(D47=F47,0,IF(F47&gt;D47,ABS((F47/D47)-1),IF(AND(F47&lt;D47,D47&lt;0),-((F47/D47)-1),(F47/D47)-1))),0)</f>
        <v>-1.8</v>
      </c>
      <c r="J47" s="10">
        <f>IFERROR(IF(E47=F47,0,IF(F47&gt;E47,ABS((F47/E47)-1),IF(AND(F47&lt;E47,E47&lt;0),-((F47/E47)-1),(F47/E47)-1))),0)</f>
        <v>0.28888888888888886</v>
      </c>
    </row>
    <row r="48" spans="1:10" ht="17.25" customHeight="1">
      <c r="C48" s="29"/>
      <c r="F48" s="11"/>
      <c r="I48" s="7"/>
      <c r="J48" s="5"/>
    </row>
    <row r="49" spans="1:10" ht="17.25" customHeight="1" thickBot="1">
      <c r="A49" s="2"/>
      <c r="B49" s="21" t="s">
        <v>25</v>
      </c>
      <c r="C49" s="28"/>
      <c r="D49" s="22"/>
      <c r="E49" s="15"/>
      <c r="F49" s="16"/>
      <c r="G49" s="34"/>
      <c r="H49" s="10">
        <f>IFERROR(F49/SUBTOTAL(109,SalesRevenue[Current Period]),0)</f>
        <v>0</v>
      </c>
      <c r="I49" s="10">
        <f>IFERROR(F49/D49-1,0)</f>
        <v>0</v>
      </c>
      <c r="J49" s="10">
        <f>IFERROR(F49/E49-1,0)</f>
        <v>0</v>
      </c>
    </row>
    <row r="51" spans="1:10" ht="17.25" customHeight="1">
      <c r="A51" s="2"/>
      <c r="B51" s="1" t="s">
        <v>26</v>
      </c>
      <c r="I51" s="2"/>
    </row>
    <row r="52" spans="1:10" ht="17.25" customHeight="1">
      <c r="A52" s="2"/>
      <c r="B52" s="6" t="s">
        <v>27</v>
      </c>
      <c r="C52" s="20"/>
      <c r="D52" s="12"/>
      <c r="E52" s="12">
        <v>32</v>
      </c>
      <c r="F52" s="12">
        <v>30</v>
      </c>
      <c r="G52" s="32"/>
      <c r="H52" s="8">
        <f>IFERROR(Taxes[[#This Row],[Current Period]]/SUBTOTAL(109,SalesRevenue[Current Period]),0)</f>
        <v>0.66666666666666663</v>
      </c>
      <c r="I52" s="8">
        <f>IFERROR(Taxes[[#This Row],[Current Period]]/Taxes[[#This Row],[Prior Period]]-1,0)</f>
        <v>0</v>
      </c>
      <c r="J52" s="8">
        <f>IFERROR(Taxes[[#This Row],[Current Period]]/Taxes[[#This Row],[Budget]]-1,0)</f>
        <v>-6.25E-2</v>
      </c>
    </row>
    <row r="53" spans="1:10" ht="17.25" customHeight="1">
      <c r="A53" s="2"/>
      <c r="B53" s="6" t="s">
        <v>28</v>
      </c>
      <c r="C53" s="20"/>
      <c r="D53" s="12"/>
      <c r="E53" s="12"/>
      <c r="F53" s="12"/>
      <c r="G53" s="32"/>
      <c r="H53" s="8">
        <f>IFERROR(Taxes[[#This Row],[Current Period]]/SUBTOTAL(109,SalesRevenue[Current Period]),0)</f>
        <v>0</v>
      </c>
      <c r="I53" s="8">
        <f>IFERROR(Taxes[[#This Row],[Current Period]]/Taxes[[#This Row],[Prior Period]]-1,0)</f>
        <v>0</v>
      </c>
      <c r="J53" s="8">
        <f>IFERROR(Taxes[[#This Row],[Current Period]]/Taxes[[#This Row],[Budget]]-1,0)</f>
        <v>0</v>
      </c>
    </row>
    <row r="54" spans="1:10" ht="17.25" customHeight="1">
      <c r="A54" s="2"/>
      <c r="B54" s="6" t="s">
        <v>29</v>
      </c>
      <c r="C54" s="20"/>
      <c r="D54" s="12"/>
      <c r="E54" s="12"/>
      <c r="F54" s="12"/>
      <c r="G54" s="32"/>
      <c r="H54" s="8">
        <f>IFERROR(Taxes[[#This Row],[Current Period]]/SUBTOTAL(109,SalesRevenue[Current Period]),0)</f>
        <v>0</v>
      </c>
      <c r="I54" s="8">
        <f>IFERROR(Taxes[[#This Row],[Current Period]]/Taxes[[#This Row],[Prior Period]]-1,0)</f>
        <v>0</v>
      </c>
      <c r="J54" s="8">
        <f>IFERROR(Taxes[[#This Row],[Current Period]]/Taxes[[#This Row],[Budget]]-1,0)</f>
        <v>0</v>
      </c>
    </row>
    <row r="55" spans="1:10" ht="17.25" customHeight="1">
      <c r="A55" s="2"/>
      <c r="B55" s="6" t="s">
        <v>30</v>
      </c>
      <c r="C55" s="20"/>
      <c r="D55" s="12"/>
      <c r="E55" s="12"/>
      <c r="F55" s="12"/>
      <c r="G55" s="32"/>
      <c r="H55" s="8">
        <f>IFERROR(Taxes[[#This Row],[Current Period]]/SUBTOTAL(109,SalesRevenue[Current Period]),0)</f>
        <v>0</v>
      </c>
      <c r="I55" s="8">
        <f>IFERROR(Taxes[[#This Row],[Current Period]]/Taxes[[#This Row],[Prior Period]]-1,0)</f>
        <v>0</v>
      </c>
      <c r="J55" s="8">
        <f>IFERROR(Taxes[[#This Row],[Current Period]]/Taxes[[#This Row],[Budget]]-1,0)</f>
        <v>0</v>
      </c>
    </row>
    <row r="56" spans="1:10" ht="17.25" customHeight="1">
      <c r="A56" s="2"/>
      <c r="B56" s="6" t="s">
        <v>5</v>
      </c>
      <c r="C56" s="29"/>
      <c r="D56" s="12">
        <f>SUBTOTAL(109,Taxes[Prior Period])</f>
        <v>0</v>
      </c>
      <c r="E56" s="12">
        <f>SUBTOTAL(109,Taxes[Budget])</f>
        <v>32</v>
      </c>
      <c r="F56" s="14">
        <f>SUBTOTAL(109,Taxes[Current Period])</f>
        <v>30</v>
      </c>
      <c r="G56" s="32"/>
      <c r="H56" s="8">
        <f>IFERROR(Taxes[[#Totals],[Current Period]]/SUBTOTAL(109,SalesRevenue[Current Period]),0)</f>
        <v>0.66666666666666663</v>
      </c>
      <c r="I56" s="8">
        <f>IFERROR(Taxes[[#Totals],[Current Period]]/Taxes[[#Totals],[Prior Period]]-1,0)</f>
        <v>0</v>
      </c>
      <c r="J56" s="8">
        <f>IFERROR(Taxes[[#Totals],[Current Period]]/Taxes[[#Totals],[Budget]]-1,0)</f>
        <v>-6.25E-2</v>
      </c>
    </row>
    <row r="57" spans="1:10" ht="17.25" customHeight="1">
      <c r="A57" s="2"/>
      <c r="B57" s="55"/>
      <c r="C57" s="55"/>
      <c r="D57" s="55"/>
      <c r="E57" s="55"/>
      <c r="F57" s="55"/>
      <c r="G57" s="55"/>
      <c r="H57" s="55"/>
      <c r="I57" s="55"/>
      <c r="J57" s="55"/>
    </row>
    <row r="58" spans="1:10" ht="17.25" customHeight="1" thickBot="1">
      <c r="A58" s="2"/>
      <c r="B58" s="50" t="s">
        <v>31</v>
      </c>
      <c r="C58" s="28"/>
      <c r="D58" s="41">
        <f>D47+D49-Taxes[[#Totals],[Prior Period]]</f>
        <v>40</v>
      </c>
      <c r="E58" s="41">
        <f>E47+E49-Taxes[[#Totals],[Prior Period]]</f>
        <v>-45</v>
      </c>
      <c r="F58" s="42">
        <f>F47+F49-Taxes[[#Totals],[Prior Period]]</f>
        <v>-32</v>
      </c>
      <c r="G58" s="35"/>
      <c r="H58" s="10">
        <f>IFERROR(F58/SUBTOTAL(109,SalesRevenue[Current Period]),0)</f>
        <v>-0.71111111111111114</v>
      </c>
      <c r="I58" s="10">
        <f>IFERROR(IF(D58=F58,0,IF(F58&gt;D58,ABS((F58/D58)-1),IF(AND(F58&lt;D58,D58&lt;0),-((F58/D58)-1),(F58/D58)-1))),0)</f>
        <v>-1.8</v>
      </c>
      <c r="J58" s="10">
        <f>IFERROR(IF(E58=F58,0,IF(F58&gt;E58,ABS((F58/E58)-1),IF(AND(F58&lt;E58,E58&lt;0),-((F58/E58)-1),(F58/E58)-1))),0)</f>
        <v>0.28888888888888886</v>
      </c>
    </row>
    <row r="59" spans="1:10" ht="17.25" customHeight="1">
      <c r="B59" s="51" t="s">
        <v>35</v>
      </c>
      <c r="C59" s="28"/>
      <c r="D59" s="43">
        <f>D18/SUM(SalesRevenue[Prior Period])</f>
        <v>1</v>
      </c>
      <c r="E59" s="43">
        <f>E18/SUM(SalesRevenue[Budget])</f>
        <v>0.86</v>
      </c>
      <c r="F59" s="44">
        <f>F18/SUM(SalesRevenue[Current Period])</f>
        <v>0.84444444444444444</v>
      </c>
      <c r="I59" s="7"/>
      <c r="J59" s="5"/>
    </row>
    <row r="60" spans="1:10" ht="17.25" customHeight="1" thickBot="1">
      <c r="B60" s="52" t="s">
        <v>36</v>
      </c>
      <c r="C60" s="28"/>
      <c r="D60" s="53">
        <f>D58/SUM(SalesRevenue[Prior Period])</f>
        <v>1</v>
      </c>
      <c r="E60" s="53">
        <f>E58/SUM(SalesRevenue[Budget])</f>
        <v>-0.9</v>
      </c>
      <c r="F60" s="54">
        <f>F58/SUM(SalesRevenue[Current Period])</f>
        <v>-0.71111111111111114</v>
      </c>
      <c r="I60" s="7"/>
      <c r="J60" s="5"/>
    </row>
  </sheetData>
  <mergeCells count="6">
    <mergeCell ref="B57:J57"/>
    <mergeCell ref="B10:J10"/>
    <mergeCell ref="B17:J17"/>
    <mergeCell ref="B25:J25"/>
    <mergeCell ref="B39:J39"/>
    <mergeCell ref="B44:J44"/>
  </mergeCells>
  <conditionalFormatting sqref="F9">
    <cfRule type="expression" dxfId="184" priority="13">
      <formula>$F$9&lt;$E$9</formula>
    </cfRule>
  </conditionalFormatting>
  <conditionalFormatting sqref="F16">
    <cfRule type="expression" dxfId="183" priority="12">
      <formula>$F$16&gt;$E$16</formula>
    </cfRule>
  </conditionalFormatting>
  <conditionalFormatting sqref="F18">
    <cfRule type="expression" dxfId="182" priority="11">
      <formula>$F$18&lt;$E$18</formula>
    </cfRule>
  </conditionalFormatting>
  <conditionalFormatting sqref="F24">
    <cfRule type="expression" dxfId="181" priority="10">
      <formula>$F$24&gt;$E$24</formula>
    </cfRule>
  </conditionalFormatting>
  <conditionalFormatting sqref="F38">
    <cfRule type="expression" dxfId="180" priority="9">
      <formula>$F$38&gt;$E$38</formula>
    </cfRule>
  </conditionalFormatting>
  <conditionalFormatting sqref="F43">
    <cfRule type="expression" dxfId="179" priority="8">
      <formula>$F$43&gt;$E$43</formula>
    </cfRule>
  </conditionalFormatting>
  <conditionalFormatting sqref="F45">
    <cfRule type="expression" dxfId="178" priority="7">
      <formula>$F$45&gt;$E$45</formula>
    </cfRule>
  </conditionalFormatting>
  <conditionalFormatting sqref="F47">
    <cfRule type="expression" dxfId="177" priority="14">
      <formula>$F$47&lt;$E$47</formula>
    </cfRule>
  </conditionalFormatting>
  <conditionalFormatting sqref="F56">
    <cfRule type="expression" dxfId="176" priority="6">
      <formula>$F$56&gt;$E$56</formula>
    </cfRule>
  </conditionalFormatting>
  <conditionalFormatting sqref="F58">
    <cfRule type="expression" dxfId="175" priority="5">
      <formula>$F$58&lt;$E$58</formula>
    </cfRule>
  </conditionalFormatting>
  <conditionalFormatting sqref="F59">
    <cfRule type="expression" dxfId="174" priority="4">
      <formula>$F$59&lt;$E$59</formula>
    </cfRule>
  </conditionalFormatting>
  <conditionalFormatting sqref="F60">
    <cfRule type="expression" dxfId="173" priority="3">
      <formula>$F$60&lt;$E$60</formula>
    </cfRule>
  </conditionalFormatting>
  <conditionalFormatting sqref="F49">
    <cfRule type="expression" dxfId="172" priority="2">
      <formula>$F$49&lt;$E$49</formula>
    </cfRule>
  </conditionalFormatting>
  <printOptions horizontalCentered="1"/>
  <pageMargins left="0.5" right="0.5" top="0.5" bottom="0.5" header="0.3" footer="0.3"/>
  <pageSetup scale="58" fitToHeight="0" orientation="portrait"/>
  <headerFooter differentFirst="1">
    <oddFooter>Page &amp;P of &amp;N</oddFooter>
  </headerFooter>
  <tableParts count="6">
    <tablePart r:id="rId1"/>
    <tablePart r:id="rId2"/>
    <tablePart r:id="rId3"/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7" id="{E38069BB-EE94-46B3-9725-7CA86B58417F}">
            <x14:iconSet iconSet="3Flags" custom="1">
              <x14:cfvo type="percent">
                <xm:f>0</xm:f>
              </x14:cfvo>
              <x14:cfvo type="num" gte="0">
                <xm:f>0</xm:f>
              </x14:cfvo>
              <x14:cfvo type="formula">
                <xm:f>$E$9</xm:f>
              </x14:cfvo>
              <x14:cfIcon iconSet="NoIcons" iconId="0"/>
              <x14:cfIcon iconSet="3Flags" iconId="0"/>
              <x14:cfIcon iconSet="NoIcons" iconId="0"/>
            </x14:iconSet>
          </x14:cfRule>
          <xm:sqref>F9</xm:sqref>
        </x14:conditionalFormatting>
        <x14:conditionalFormatting xmlns:xm="http://schemas.microsoft.com/office/excel/2006/main">
          <x14:cfRule type="iconSet" priority="26" id="{ED3F69FF-9828-434A-8C03-EC3064EE86BC}">
            <x14:iconSet iconSet="3Flags" custom="1">
              <x14:cfvo type="percent">
                <xm:f>0</xm:f>
              </x14:cfvo>
              <x14:cfvo type="num">
                <xm:f>0</xm:f>
              </x14:cfvo>
              <x14:cfvo type="formula" gte="0">
                <xm:f>$E$16</xm:f>
              </x14:cfvo>
              <x14:cfIcon iconSet="NoIcons" iconId="0"/>
              <x14:cfIcon iconSet="NoIcons" iconId="0"/>
              <x14:cfIcon iconSet="3Flags" iconId="0"/>
            </x14:iconSet>
          </x14:cfRule>
          <xm:sqref>F16</xm:sqref>
        </x14:conditionalFormatting>
        <x14:conditionalFormatting xmlns:xm="http://schemas.microsoft.com/office/excel/2006/main">
          <x14:cfRule type="iconSet" priority="25" id="{ED4D5D36-6153-423E-8E04-240971770B2E}">
            <x14:iconSet iconSet="3Flags" custom="1">
              <x14:cfvo type="percent">
                <xm:f>0</xm:f>
              </x14:cfvo>
              <x14:cfvo type="num">
                <xm:f>0</xm:f>
              </x14:cfvo>
              <x14:cfvo type="formula">
                <xm:f>$E$18</xm:f>
              </x14:cfvo>
              <x14:cfIcon iconSet="NoIcons" iconId="0"/>
              <x14:cfIcon iconSet="3Flags" iconId="0"/>
              <x14:cfIcon iconSet="NoIcons" iconId="0"/>
            </x14:iconSet>
          </x14:cfRule>
          <xm:sqref>F18</xm:sqref>
        </x14:conditionalFormatting>
        <x14:conditionalFormatting xmlns:xm="http://schemas.microsoft.com/office/excel/2006/main">
          <x14:cfRule type="iconSet" priority="23" id="{C1636735-3448-450A-ABC7-0D49912B02DB}">
            <x14:iconSet iconSet="3Flags" custom="1">
              <x14:cfvo type="percent">
                <xm:f>0</xm:f>
              </x14:cfvo>
              <x14:cfvo type="num">
                <xm:f>0</xm:f>
              </x14:cfvo>
              <x14:cfvo type="formula" gte="0">
                <xm:f>$E$24</xm:f>
              </x14:cfvo>
              <x14:cfIcon iconSet="NoIcons" iconId="0"/>
              <x14:cfIcon iconSet="NoIcons" iconId="0"/>
              <x14:cfIcon iconSet="3Flags" iconId="0"/>
            </x14:iconSet>
          </x14:cfRule>
          <xm:sqref>F24</xm:sqref>
        </x14:conditionalFormatting>
        <x14:conditionalFormatting xmlns:xm="http://schemas.microsoft.com/office/excel/2006/main">
          <x14:cfRule type="iconSet" priority="22" id="{DD43F620-1691-4740-AA1D-0A32F405C12B}">
            <x14:iconSet iconSet="3Flags" custom="1">
              <x14:cfvo type="percent">
                <xm:f>0</xm:f>
              </x14:cfvo>
              <x14:cfvo type="num">
                <xm:f>0</xm:f>
              </x14:cfvo>
              <x14:cfvo type="formula" gte="0">
                <xm:f>$E$38</xm:f>
              </x14:cfvo>
              <x14:cfIcon iconSet="NoIcons" iconId="0"/>
              <x14:cfIcon iconSet="NoIcons" iconId="0"/>
              <x14:cfIcon iconSet="3Flags" iconId="0"/>
            </x14:iconSet>
          </x14:cfRule>
          <xm:sqref>F38</xm:sqref>
        </x14:conditionalFormatting>
        <x14:conditionalFormatting xmlns:xm="http://schemas.microsoft.com/office/excel/2006/main">
          <x14:cfRule type="iconSet" priority="21" id="{EDCEAA8A-23DA-435D-998C-F32A5401E3A1}">
            <x14:iconSet iconSet="3Flags" custom="1">
              <x14:cfvo type="percent">
                <xm:f>0</xm:f>
              </x14:cfvo>
              <x14:cfvo type="num">
                <xm:f>0</xm:f>
              </x14:cfvo>
              <x14:cfvo type="formula" gte="0">
                <xm:f>$E$43</xm:f>
              </x14:cfvo>
              <x14:cfIcon iconSet="NoIcons" iconId="0"/>
              <x14:cfIcon iconSet="NoIcons" iconId="0"/>
              <x14:cfIcon iconSet="3Flags" iconId="0"/>
            </x14:iconSet>
          </x14:cfRule>
          <xm:sqref>F43</xm:sqref>
        </x14:conditionalFormatting>
        <x14:conditionalFormatting xmlns:xm="http://schemas.microsoft.com/office/excel/2006/main">
          <x14:cfRule type="iconSet" priority="20" id="{03B120E5-BFF8-4F67-8E92-4D033CA3C56C}">
            <x14:iconSet iconSet="3Flags" custom="1">
              <x14:cfvo type="percent">
                <xm:f>0</xm:f>
              </x14:cfvo>
              <x14:cfvo type="num">
                <xm:f>0</xm:f>
              </x14:cfvo>
              <x14:cfvo type="formula" gte="0">
                <xm:f>$E$45</xm:f>
              </x14:cfvo>
              <x14:cfIcon iconSet="NoIcons" iconId="0"/>
              <x14:cfIcon iconSet="NoIcons" iconId="0"/>
              <x14:cfIcon iconSet="3Flags" iconId="0"/>
            </x14:iconSet>
          </x14:cfRule>
          <xm:sqref>F45</xm:sqref>
        </x14:conditionalFormatting>
        <x14:conditionalFormatting xmlns:xm="http://schemas.microsoft.com/office/excel/2006/main">
          <x14:cfRule type="iconSet" priority="19" id="{48A4BE5D-A4DA-4FDF-95EE-A5E424165EA1}">
            <x14:iconSet iconSet="3Flags" custom="1">
              <x14:cfvo type="percent">
                <xm:f>0</xm:f>
              </x14:cfvo>
              <x14:cfvo type="num">
                <xm:f>0</xm:f>
              </x14:cfvo>
              <x14:cfvo type="formula">
                <xm:f>$E$47</xm:f>
              </x14:cfvo>
              <x14:cfIcon iconSet="NoIcons" iconId="0"/>
              <x14:cfIcon iconSet="3Flags" iconId="0"/>
              <x14:cfIcon iconSet="NoIcons" iconId="0"/>
            </x14:iconSet>
          </x14:cfRule>
          <xm:sqref>F47</xm:sqref>
        </x14:conditionalFormatting>
        <x14:conditionalFormatting xmlns:xm="http://schemas.microsoft.com/office/excel/2006/main">
          <x14:cfRule type="iconSet" priority="18" id="{5C98B5A8-00ED-42B7-B2A8-48DA7A39E4DF}">
            <x14:iconSet iconSet="3Flags" custom="1">
              <x14:cfvo type="percent">
                <xm:f>0</xm:f>
              </x14:cfvo>
              <x14:cfvo type="num">
                <xm:f>0</xm:f>
              </x14:cfvo>
              <x14:cfvo type="formula" gte="0">
                <xm:f>$E$56</xm:f>
              </x14:cfvo>
              <x14:cfIcon iconSet="NoIcons" iconId="0"/>
              <x14:cfIcon iconSet="NoIcons" iconId="0"/>
              <x14:cfIcon iconSet="3Flags" iconId="0"/>
            </x14:iconSet>
          </x14:cfRule>
          <xm:sqref>F56</xm:sqref>
        </x14:conditionalFormatting>
        <x14:conditionalFormatting xmlns:xm="http://schemas.microsoft.com/office/excel/2006/main">
          <x14:cfRule type="iconSet" priority="17" id="{B2BDBE65-8875-48C9-9DF0-F8634957C8F5}">
            <x14:iconSet iconSet="3Flags" custom="1">
              <x14:cfvo type="percent">
                <xm:f>0</xm:f>
              </x14:cfvo>
              <x14:cfvo type="num">
                <xm:f>0</xm:f>
              </x14:cfvo>
              <x14:cfvo type="formula">
                <xm:f>$E$58</xm:f>
              </x14:cfvo>
              <x14:cfIcon iconSet="NoIcons" iconId="0"/>
              <x14:cfIcon iconSet="3Flags" iconId="0"/>
              <x14:cfIcon iconSet="NoIcons" iconId="0"/>
            </x14:iconSet>
          </x14:cfRule>
          <xm:sqref>F58</xm:sqref>
        </x14:conditionalFormatting>
        <x14:conditionalFormatting xmlns:xm="http://schemas.microsoft.com/office/excel/2006/main">
          <x14:cfRule type="iconSet" priority="16" id="{E0EDE70A-1281-447D-ADA9-856E51386402}">
            <x14:iconSet iconSet="3Flags" custom="1">
              <x14:cfvo type="percent">
                <xm:f>0</xm:f>
              </x14:cfvo>
              <x14:cfvo type="num">
                <xm:f>0</xm:f>
              </x14:cfvo>
              <x14:cfvo type="formula">
                <xm:f>$E$59</xm:f>
              </x14:cfvo>
              <x14:cfIcon iconSet="NoIcons" iconId="0"/>
              <x14:cfIcon iconSet="3Flags" iconId="0"/>
              <x14:cfIcon iconSet="NoIcons" iconId="0"/>
            </x14:iconSet>
          </x14:cfRule>
          <xm:sqref>F59</xm:sqref>
        </x14:conditionalFormatting>
        <x14:conditionalFormatting xmlns:xm="http://schemas.microsoft.com/office/excel/2006/main">
          <x14:cfRule type="iconSet" priority="15" id="{B98CBF25-6B3C-4CB0-972B-436F436472B6}">
            <x14:iconSet iconSet="3Flags" custom="1">
              <x14:cfvo type="percent">
                <xm:f>0</xm:f>
              </x14:cfvo>
              <x14:cfvo type="num">
                <xm:f>0</xm:f>
              </x14:cfvo>
              <x14:cfvo type="formula">
                <xm:f>$E$60</xm:f>
              </x14:cfvo>
              <x14:cfIcon iconSet="NoIcons" iconId="0"/>
              <x14:cfIcon iconSet="3Flags" iconId="0"/>
              <x14:cfIcon iconSet="NoIcons" iconId="0"/>
            </x14:iconSet>
          </x14:cfRule>
          <xm:sqref>F60</xm:sqref>
        </x14:conditionalFormatting>
        <x14:conditionalFormatting xmlns:xm="http://schemas.microsoft.com/office/excel/2006/main">
          <x14:cfRule type="iconSet" priority="1" id="{682E0409-8E38-4CA1-892C-AAC4B5A285FC}">
            <x14:iconSet iconSet="3Flags" custom="1">
              <x14:cfvo type="percent">
                <xm:f>0</xm:f>
              </x14:cfvo>
              <x14:cfvo type="num">
                <xm:f>0</xm:f>
              </x14:cfvo>
              <x14:cfvo type="formula">
                <xm:f>$E$49</xm:f>
              </x14:cfvo>
              <x14:cfIcon iconSet="NoIcons" iconId="0"/>
              <x14:cfIcon iconSet="3Flags" iconId="0"/>
              <x14:cfIcon iconSet="NoIcons" iconId="0"/>
            </x14:iconSet>
          </x14:cfRule>
          <xm:sqref>F49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9B5F928-863D-4F77-A954-F73445D561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 Statement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2014-11-19T09:13:17Z</dcterms:created>
  <dcterms:modified xsi:type="dcterms:W3CDTF">2014-11-19T09:13:17Z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TC031076569991</vt:lpwstr>
  </property>
</Properties>
</file>