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25600" windowHeight="16060" activeTab="1"/>
  </bookViews>
  <sheets>
    <sheet name="About" sheetId="1" r:id="rId1"/>
    <sheet name="Amortization" sheetId="2" r:id="rId2"/>
    <sheet name="Summary" sheetId="3" r:id="rId3"/>
  </sheets>
  <definedNames>
    <definedName name="_xlnm.Print_Area" localSheetId="2">'Summary'!$A$1:$D$29</definedName>
    <definedName name="_xlnm.Print_Titles" localSheetId="1">'Amortization'!$1:$11</definedName>
  </definedNames>
  <calcPr fullCalcOnLoad="1"/>
</workbook>
</file>

<file path=xl/sharedStrings.xml><?xml version="1.0" encoding="utf-8"?>
<sst xmlns="http://schemas.openxmlformats.org/spreadsheetml/2006/main" count="42" uniqueCount="31">
  <si>
    <t>Month</t>
  </si>
  <si>
    <t>Annual Interest Rate</t>
  </si>
  <si>
    <t>Loan Repayment</t>
  </si>
  <si>
    <t>Loan Start Date</t>
  </si>
  <si>
    <t>Loan Amortization Table</t>
  </si>
  <si>
    <t>Interest Rate</t>
  </si>
  <si>
    <t>Loan Principle Amount</t>
  </si>
  <si>
    <t>% Capital Outstanding</t>
  </si>
  <si>
    <t>Loan Summary</t>
  </si>
  <si>
    <t>Repayment Number</t>
  </si>
  <si>
    <t>Repayment Type</t>
  </si>
  <si>
    <t>End</t>
  </si>
  <si>
    <t>Review Date</t>
  </si>
  <si>
    <t>Total Loan Repayments</t>
  </si>
  <si>
    <t>Total Interest Paid</t>
  </si>
  <si>
    <t>Outstanding Capital %</t>
  </si>
  <si>
    <t>Next 12 Months</t>
  </si>
  <si>
    <t>To Date</t>
  </si>
  <si>
    <t>Loan Period</t>
  </si>
  <si>
    <t>Ref</t>
  </si>
  <si>
    <t>Previous 12 Months</t>
  </si>
  <si>
    <t>Total Capital Repayment</t>
  </si>
  <si>
    <t>Outstanding Capital Balance</t>
  </si>
  <si>
    <t>Month End Date</t>
  </si>
  <si>
    <t>Opening Balance</t>
  </si>
  <si>
    <t>Interest Charged</t>
  </si>
  <si>
    <t>Capital Repaid</t>
  </si>
  <si>
    <t>Closing Balance</t>
  </si>
  <si>
    <t>Loan Period (in months)</t>
  </si>
  <si>
    <t>Original Repayment Amount</t>
  </si>
  <si>
    <t>© www.excel-skills.com</t>
  </si>
</sst>
</file>

<file path=xl/styles.xml><?xml version="1.0" encoding="utf-8"?>
<styleSheet xmlns="http://schemas.openxmlformats.org/spreadsheetml/2006/main">
  <numFmts count="52">
    <numFmt numFmtId="5" formatCode="&quot;CN¥&quot;#,##0;\-&quot;CN¥&quot;#,##0"/>
    <numFmt numFmtId="6" formatCode="&quot;CN¥&quot;#,##0;[Red]\-&quot;CN¥&quot;#,##0"/>
    <numFmt numFmtId="7" formatCode="&quot;CN¥&quot;#,##0.00;\-&quot;CN¥&quot;#,##0.00"/>
    <numFmt numFmtId="8" formatCode="&quot;CN¥&quot;#,##0.00;[Red]\-&quot;CN¥&quot;#,##0.00"/>
    <numFmt numFmtId="42" formatCode="_-&quot;CN¥&quot;* #,##0_-;\-&quot;CN¥&quot;* #,##0_-;_-&quot;CN¥&quot;* &quot;-&quot;_-;_-@_-"/>
    <numFmt numFmtId="41" formatCode="_-* #,##0_-;\-* #,##0_-;_-* &quot;-&quot;_-;_-@_-"/>
    <numFmt numFmtId="44" formatCode="_-&quot;CN¥&quot;* #,##0.00_-;\-&quot;CN¥&quot;* #,##0.00_-;_-&quot;CN¥&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1C09]dd\ mmmm\ yyyy"/>
    <numFmt numFmtId="173" formatCode="0.0%"/>
    <numFmt numFmtId="174" formatCode="_ * #,##0.000000000_ ;_ * \-#,##0.000000000_ ;_ * &quot;-&quot;?????????_ ;_ @_ "/>
    <numFmt numFmtId="175" formatCode="0.00_ ;\-0.00\ "/>
    <numFmt numFmtId="176" formatCode="mm/dd/yyyy"/>
    <numFmt numFmtId="177" formatCode="_ * #,##0.0_ ;_ * \-#,##0.0_ ;_ * &quot;-&quot;??_ ;_ @_ "/>
    <numFmt numFmtId="178" formatCode="_ * #,##0_ ;_ * \-#,##0_ ;_ * &quot;-&quot;??_ ;_ @_ "/>
    <numFmt numFmtId="179" formatCode="_ * #,##0.0_ ;_ * \-#,##0.0_ ;_ * &quot;-&quot;?_ ;_ @_ "/>
    <numFmt numFmtId="180" formatCode="mmm\-yyyy"/>
    <numFmt numFmtId="181" formatCode="_ * #,##0.000_ ;_ * \-#,##0.000_ ;_ * &quot;-&quot;??_ ;_ @_ "/>
    <numFmt numFmtId="182" formatCode="_ * #,##0.0000_ ;_ * \-#,##0.0000_ ;_ * &quot;-&quot;??_ ;_ @_ "/>
    <numFmt numFmtId="183" formatCode="_ * #,##0.00000_ ;_ * \-#,##0.00000_ ;_ * &quot;-&quot;??_ ;_ @_ "/>
    <numFmt numFmtId="184" formatCode="_ * #,##0.000000_ ;_ * \-#,##0.000000_ ;_ * &quot;-&quot;??_ ;_ @_ "/>
    <numFmt numFmtId="185" formatCode="_ * #,##0.0000000_ ;_ * \-#,##0.0000000_ ;_ * &quot;-&quot;??_ ;_ @_ "/>
    <numFmt numFmtId="186" formatCode="_ * #,##0.00000000_ ;_ * \-#,##0.00000000_ ;_ * &quot;-&quot;??_ ;_ @_ "/>
    <numFmt numFmtId="187" formatCode="_ * #,##0.000000000_ ;_ * \-#,##0.000000000_ ;_ * &quot;-&quot;??_ ;_ @_ "/>
    <numFmt numFmtId="188" formatCode="&quot;Yes&quot;;&quot;Yes&quot;;&quot;No&quot;"/>
    <numFmt numFmtId="189" formatCode="&quot;True&quot;;&quot;True&quot;;&quot;False&quot;"/>
    <numFmt numFmtId="190" formatCode="&quot;On&quot;;&quot;On&quot;;&quot;Off&quot;"/>
    <numFmt numFmtId="191" formatCode="[$€-2]\ #,##0.00_);[Red]\([$€-2]\ #,##0.00\)"/>
    <numFmt numFmtId="192" formatCode="#,##0.00_ ;\-#,##0.00\ "/>
    <numFmt numFmtId="193" formatCode="#,##0.000_ ;\-#,##0.000\ "/>
    <numFmt numFmtId="194" formatCode="_ * #,##0.000_ ;_ * \-#,##0.000_ ;_ * &quot;-&quot;???_ ;_ @_ "/>
    <numFmt numFmtId="195" formatCode="&quot;R&quot;\ #,##0.00000000;&quot;R&quot;\ \-#,##0.00000000"/>
    <numFmt numFmtId="196" formatCode="#,##0.0000_ ;\-#,##0.0000\ "/>
    <numFmt numFmtId="197" formatCode="&quot;R&quot;\ #,##0.0000;&quot;R&quot;\ \-#,##0.0000"/>
    <numFmt numFmtId="198" formatCode="&quot;R&quot;\ #,##0.00000000;[Red]&quot;R&quot;\ \-#,##0.00000000"/>
    <numFmt numFmtId="199" formatCode="_ * #,##0.0000_ ;_ * \-#,##0.0000_ ;_ * &quot;-&quot;????_ ;_ @_ "/>
    <numFmt numFmtId="200" formatCode="0.000%"/>
    <numFmt numFmtId="201" formatCode="0.0000%"/>
    <numFmt numFmtId="202" formatCode="0.00000%"/>
    <numFmt numFmtId="203" formatCode="0.000000%"/>
    <numFmt numFmtId="204" formatCode="_ * #,##0.00_ ;_ * \-#,##0.00_ ;_ * &quot;-&quot;???_ ;_ @_ "/>
    <numFmt numFmtId="205" formatCode="yyyy/mm/dd;@"/>
    <numFmt numFmtId="206" formatCode="[$-F800]dddd\,\ mmmm\ dd\,\ yyyy"/>
    <numFmt numFmtId="207" formatCode="yyyy"/>
  </numFmts>
  <fonts count="64">
    <font>
      <sz val="10"/>
      <name val="Arial"/>
      <family val="2"/>
    </font>
    <font>
      <u val="single"/>
      <sz val="8"/>
      <color indexed="36"/>
      <name val="Arial"/>
      <family val="2"/>
    </font>
    <font>
      <u val="single"/>
      <sz val="8"/>
      <color indexed="12"/>
      <name val="Arial"/>
      <family val="2"/>
    </font>
    <font>
      <sz val="8"/>
      <name val="Arial"/>
      <family val="2"/>
    </font>
    <font>
      <b/>
      <sz val="12"/>
      <name val="Arial"/>
      <family val="2"/>
    </font>
    <font>
      <sz val="12"/>
      <name val="Arial"/>
      <family val="2"/>
    </font>
    <font>
      <b/>
      <u val="single"/>
      <sz val="12"/>
      <color indexed="17"/>
      <name val="Arial"/>
      <family val="2"/>
    </font>
    <font>
      <b/>
      <sz val="9.5"/>
      <name val="Arial"/>
      <family val="2"/>
    </font>
    <font>
      <b/>
      <sz val="9.5"/>
      <color indexed="12"/>
      <name val="Arial"/>
      <family val="2"/>
    </font>
    <font>
      <sz val="9.5"/>
      <name val="Arial"/>
      <family val="2"/>
    </font>
    <font>
      <sz val="9.5"/>
      <color indexed="8"/>
      <name val="Arial"/>
      <family val="2"/>
    </font>
    <font>
      <u val="single"/>
      <sz val="9.5"/>
      <color indexed="12"/>
      <name val="Arial"/>
      <family val="2"/>
    </font>
    <font>
      <u val="single"/>
      <sz val="9.5"/>
      <color indexed="12"/>
      <name val="Tahoma"/>
      <family val="2"/>
    </font>
    <font>
      <sz val="9.5"/>
      <color indexed="9"/>
      <name val="Arial"/>
      <family val="2"/>
    </font>
    <font>
      <sz val="12"/>
      <color indexed="8"/>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9"/>
      <name val="Arial"/>
      <family val="2"/>
    </font>
    <font>
      <b/>
      <sz val="10"/>
      <color indexed="9"/>
      <name val="Arial"/>
      <family val="2"/>
    </font>
    <font>
      <b/>
      <sz val="12"/>
      <color indexed="43"/>
      <name val="Arial"/>
      <family val="0"/>
    </font>
    <font>
      <b/>
      <sz val="14"/>
      <color indexed="43"/>
      <name val="Arial"/>
      <family val="0"/>
    </font>
    <font>
      <b/>
      <sz val="10.5"/>
      <color indexed="9"/>
      <name val="Arial"/>
      <family val="0"/>
    </font>
    <font>
      <b/>
      <sz val="11"/>
      <color indexed="9"/>
      <name val="Arial"/>
      <family val="0"/>
    </font>
    <font>
      <sz val="10"/>
      <color indexed="9"/>
      <name val="Arial"/>
      <family val="0"/>
    </font>
    <font>
      <sz val="10"/>
      <color indexed="26"/>
      <name val="Arial"/>
      <family val="0"/>
    </font>
    <font>
      <b/>
      <sz val="10.5"/>
      <color indexed="52"/>
      <name val="Arial"/>
      <family val="0"/>
    </font>
    <font>
      <b/>
      <u val="single"/>
      <sz val="11"/>
      <color indexed="9"/>
      <name val="Arial"/>
      <family val="0"/>
    </font>
    <font>
      <b/>
      <sz val="8"/>
      <color indexed="9"/>
      <name val="Arial"/>
      <family val="0"/>
    </font>
    <font>
      <b/>
      <sz val="9"/>
      <color indexed="43"/>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5"/>
      <color theme="0"/>
      <name val="Arial"/>
      <family val="2"/>
    </font>
    <font>
      <b/>
      <sz val="12"/>
      <color theme="0"/>
      <name val="Arial"/>
      <family val="2"/>
    </font>
    <font>
      <b/>
      <sz val="10"/>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rgb="FF29292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style="thin"/>
      <bottom style="double"/>
    </border>
    <border>
      <left style="thin">
        <color indexed="22"/>
      </left>
      <right style="thin">
        <color indexed="22"/>
      </right>
      <top>
        <color indexed="63"/>
      </top>
      <bottom style="thin">
        <color indexed="22"/>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0" borderId="0" applyNumberFormat="0" applyFill="0" applyBorder="0" applyAlignment="0" applyProtection="0"/>
    <xf numFmtId="0" fontId="1"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2"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61">
    <xf numFmtId="0" fontId="0" fillId="0" borderId="0" xfId="0" applyAlignment="1">
      <alignment wrapText="1"/>
    </xf>
    <xf numFmtId="10" fontId="9" fillId="33" borderId="10" xfId="60" applyNumberFormat="1" applyFont="1" applyFill="1" applyBorder="1" applyAlignment="1" applyProtection="1">
      <alignment/>
      <protection locked="0"/>
    </xf>
    <xf numFmtId="171" fontId="5" fillId="33" borderId="11" xfId="42" applyFont="1" applyFill="1" applyBorder="1" applyAlignment="1" applyProtection="1">
      <alignment/>
      <protection locked="0"/>
    </xf>
    <xf numFmtId="10" fontId="5" fillId="33" borderId="11" xfId="42" applyNumberFormat="1" applyFont="1" applyFill="1" applyBorder="1" applyAlignment="1" applyProtection="1">
      <alignment/>
      <protection locked="0"/>
    </xf>
    <xf numFmtId="173" fontId="5" fillId="33" borderId="11" xfId="60" applyNumberFormat="1" applyFont="1" applyFill="1" applyBorder="1" applyAlignment="1" applyProtection="1">
      <alignment horizontal="center"/>
      <protection locked="0"/>
    </xf>
    <xf numFmtId="14" fontId="5" fillId="33" borderId="11" xfId="42" applyNumberFormat="1" applyFont="1" applyFill="1" applyBorder="1" applyAlignment="1" applyProtection="1">
      <alignment horizontal="right"/>
      <protection locked="0"/>
    </xf>
    <xf numFmtId="14" fontId="4" fillId="33" borderId="11" xfId="42" applyNumberFormat="1" applyFont="1" applyFill="1" applyBorder="1" applyAlignment="1" applyProtection="1">
      <alignment horizontal="center"/>
      <protection locked="0"/>
    </xf>
    <xf numFmtId="0" fontId="8" fillId="0" borderId="0" xfId="0" applyFont="1" applyAlignment="1" applyProtection="1">
      <alignment/>
      <protection hidden="1"/>
    </xf>
    <xf numFmtId="0" fontId="9" fillId="0" borderId="0" xfId="57" applyFont="1" applyProtection="1">
      <alignment/>
      <protection hidden="1"/>
    </xf>
    <xf numFmtId="171" fontId="9" fillId="0" borderId="0" xfId="42" applyFont="1" applyAlignment="1" applyProtection="1">
      <alignment/>
      <protection hidden="1"/>
    </xf>
    <xf numFmtId="173" fontId="9" fillId="0" borderId="0" xfId="60" applyNumberFormat="1" applyFont="1" applyAlignment="1" applyProtection="1">
      <alignment/>
      <protection hidden="1"/>
    </xf>
    <xf numFmtId="0" fontId="6" fillId="0" borderId="0" xfId="53" applyFont="1" applyAlignment="1" applyProtection="1">
      <alignment horizontal="right"/>
      <protection hidden="1"/>
    </xf>
    <xf numFmtId="0" fontId="9" fillId="0" borderId="0" xfId="0" applyFont="1" applyAlignment="1" applyProtection="1">
      <alignment wrapText="1"/>
      <protection hidden="1"/>
    </xf>
    <xf numFmtId="171" fontId="9" fillId="0" borderId="0" xfId="42" applyFont="1" applyFill="1" applyBorder="1" applyAlignment="1" applyProtection="1">
      <alignment/>
      <protection hidden="1"/>
    </xf>
    <xf numFmtId="173" fontId="9" fillId="0" borderId="0" xfId="60" applyNumberFormat="1" applyFont="1" applyFill="1" applyBorder="1" applyAlignment="1" applyProtection="1">
      <alignment/>
      <protection hidden="1"/>
    </xf>
    <xf numFmtId="171" fontId="5" fillId="34" borderId="11" xfId="42" applyFont="1" applyFill="1" applyBorder="1" applyAlignment="1" applyProtection="1">
      <alignment/>
      <protection hidden="1"/>
    </xf>
    <xf numFmtId="0" fontId="9" fillId="0" borderId="0" xfId="57" applyFont="1" applyFill="1" applyBorder="1" applyAlignment="1" applyProtection="1">
      <alignment horizontal="left"/>
      <protection hidden="1"/>
    </xf>
    <xf numFmtId="180" fontId="9" fillId="0" borderId="0" xfId="57" applyNumberFormat="1" applyFont="1" applyProtection="1">
      <alignment/>
      <protection hidden="1"/>
    </xf>
    <xf numFmtId="0" fontId="4" fillId="0" borderId="0" xfId="57" applyFont="1" applyAlignment="1" applyProtection="1">
      <alignment horizontal="center" wrapText="1"/>
      <protection hidden="1"/>
    </xf>
    <xf numFmtId="180" fontId="9" fillId="0" borderId="0" xfId="57" applyNumberFormat="1" applyFont="1" applyAlignment="1" applyProtection="1">
      <alignment horizontal="center"/>
      <protection hidden="1"/>
    </xf>
    <xf numFmtId="171" fontId="9" fillId="0" borderId="0" xfId="42" applyFont="1" applyAlignment="1" applyProtection="1">
      <alignment horizontal="center"/>
      <protection hidden="1"/>
    </xf>
    <xf numFmtId="0" fontId="9" fillId="0" borderId="0" xfId="57" applyFont="1" applyAlignment="1" applyProtection="1">
      <alignment horizontal="center"/>
      <protection hidden="1"/>
    </xf>
    <xf numFmtId="180" fontId="9" fillId="0" borderId="0" xfId="0" applyNumberFormat="1" applyFont="1" applyAlignment="1" applyProtection="1">
      <alignment horizontal="center"/>
      <protection hidden="1"/>
    </xf>
    <xf numFmtId="180" fontId="4" fillId="0" borderId="0" xfId="57" applyNumberFormat="1" applyFont="1" applyProtection="1">
      <alignment/>
      <protection hidden="1"/>
    </xf>
    <xf numFmtId="0" fontId="4" fillId="0" borderId="0" xfId="57" applyFont="1" applyProtection="1">
      <alignment/>
      <protection hidden="1"/>
    </xf>
    <xf numFmtId="171" fontId="4" fillId="0" borderId="0" xfId="42" applyFont="1" applyAlignment="1" applyProtection="1">
      <alignment/>
      <protection hidden="1"/>
    </xf>
    <xf numFmtId="171" fontId="4" fillId="0" borderId="12" xfId="42" applyFont="1" applyBorder="1" applyAlignment="1" applyProtection="1">
      <alignment/>
      <protection hidden="1"/>
    </xf>
    <xf numFmtId="173" fontId="4" fillId="0" borderId="0" xfId="60" applyNumberFormat="1" applyFont="1" applyAlignment="1" applyProtection="1">
      <alignment/>
      <protection hidden="1"/>
    </xf>
    <xf numFmtId="0" fontId="4" fillId="0" borderId="0" xfId="0" applyFont="1" applyAlignment="1" applyProtection="1">
      <alignment wrapText="1"/>
      <protection hidden="1"/>
    </xf>
    <xf numFmtId="171" fontId="9" fillId="0" borderId="0" xfId="42" applyFont="1" applyAlignment="1" applyProtection="1">
      <alignment/>
      <protection hidden="1"/>
    </xf>
    <xf numFmtId="0" fontId="9" fillId="0" borderId="0" xfId="0" applyFont="1" applyAlignment="1" applyProtection="1">
      <alignment wrapText="1"/>
      <protection hidden="1"/>
    </xf>
    <xf numFmtId="0" fontId="9" fillId="0" borderId="0" xfId="0" applyFont="1" applyAlignment="1" applyProtection="1">
      <alignment/>
      <protection hidden="1"/>
    </xf>
    <xf numFmtId="0" fontId="11" fillId="0" borderId="0" xfId="53" applyFont="1" applyAlignment="1" applyProtection="1">
      <alignment/>
      <protection hidden="1"/>
    </xf>
    <xf numFmtId="171" fontId="10" fillId="0" borderId="0" xfId="42" applyFont="1" applyAlignment="1" applyProtection="1">
      <alignment/>
      <protection hidden="1"/>
    </xf>
    <xf numFmtId="0" fontId="12" fillId="0" borderId="0" xfId="53" applyFont="1" applyAlignment="1" applyProtection="1">
      <alignment horizontal="right"/>
      <protection hidden="1"/>
    </xf>
    <xf numFmtId="171" fontId="5" fillId="0" borderId="0" xfId="42" applyFont="1" applyAlignment="1" applyProtection="1">
      <alignment/>
      <protection hidden="1"/>
    </xf>
    <xf numFmtId="0" fontId="5" fillId="0" borderId="0" xfId="0" applyFont="1" applyAlignment="1" applyProtection="1">
      <alignment wrapText="1"/>
      <protection hidden="1"/>
    </xf>
    <xf numFmtId="0" fontId="14" fillId="0" borderId="0" xfId="0" applyFont="1" applyAlignment="1" applyProtection="1">
      <alignment wrapText="1"/>
      <protection hidden="1"/>
    </xf>
    <xf numFmtId="0" fontId="5" fillId="0" borderId="0" xfId="0" applyFont="1" applyAlignment="1" applyProtection="1">
      <alignment/>
      <protection hidden="1"/>
    </xf>
    <xf numFmtId="14" fontId="13" fillId="0" borderId="0" xfId="42" applyNumberFormat="1" applyFont="1" applyFill="1" applyAlignment="1" applyProtection="1">
      <alignment horizontal="left"/>
      <protection hidden="1"/>
    </xf>
    <xf numFmtId="0" fontId="7" fillId="0" borderId="0" xfId="0" applyFont="1" applyAlignment="1" applyProtection="1">
      <alignment/>
      <protection hidden="1"/>
    </xf>
    <xf numFmtId="14" fontId="10" fillId="0" borderId="0" xfId="42" applyNumberFormat="1" applyFont="1" applyAlignment="1" applyProtection="1">
      <alignment horizontal="center"/>
      <protection hidden="1"/>
    </xf>
    <xf numFmtId="14" fontId="10" fillId="0" borderId="0" xfId="42" applyNumberFormat="1" applyFont="1" applyAlignment="1" applyProtection="1">
      <alignment horizontal="left"/>
      <protection hidden="1"/>
    </xf>
    <xf numFmtId="0" fontId="4" fillId="0" borderId="0" xfId="0" applyFont="1" applyAlignment="1" applyProtection="1">
      <alignment/>
      <protection hidden="1"/>
    </xf>
    <xf numFmtId="171" fontId="9" fillId="0" borderId="11" xfId="42" applyFont="1" applyBorder="1" applyAlignment="1" applyProtection="1">
      <alignment/>
      <protection hidden="1"/>
    </xf>
    <xf numFmtId="0" fontId="9" fillId="0" borderId="0" xfId="0" applyFont="1" applyFill="1" applyBorder="1" applyAlignment="1" applyProtection="1">
      <alignment/>
      <protection hidden="1"/>
    </xf>
    <xf numFmtId="173" fontId="9" fillId="0" borderId="11" xfId="60" applyNumberFormat="1" applyFont="1" applyBorder="1" applyAlignment="1" applyProtection="1">
      <alignment/>
      <protection hidden="1"/>
    </xf>
    <xf numFmtId="14" fontId="9" fillId="0" borderId="0" xfId="42" applyNumberFormat="1" applyFont="1" applyAlignment="1" applyProtection="1">
      <alignment/>
      <protection hidden="1"/>
    </xf>
    <xf numFmtId="14" fontId="10" fillId="0" borderId="0" xfId="42" applyNumberFormat="1" applyFont="1" applyAlignment="1" applyProtection="1">
      <alignment/>
      <protection hidden="1"/>
    </xf>
    <xf numFmtId="171" fontId="14" fillId="0" borderId="0" xfId="42" applyFont="1" applyAlignment="1" applyProtection="1">
      <alignment/>
      <protection hidden="1"/>
    </xf>
    <xf numFmtId="0" fontId="61" fillId="0" borderId="0" xfId="0" applyFont="1" applyAlignment="1" applyProtection="1">
      <alignment/>
      <protection hidden="1"/>
    </xf>
    <xf numFmtId="0" fontId="62" fillId="35" borderId="11" xfId="0" applyFont="1" applyFill="1" applyBorder="1" applyAlignment="1" applyProtection="1">
      <alignment/>
      <protection hidden="1"/>
    </xf>
    <xf numFmtId="180" fontId="4" fillId="34" borderId="11" xfId="57" applyNumberFormat="1" applyFont="1" applyFill="1" applyBorder="1" applyAlignment="1" applyProtection="1">
      <alignment horizontal="center" wrapText="1"/>
      <protection hidden="1"/>
    </xf>
    <xf numFmtId="0" fontId="4" fillId="34" borderId="11" xfId="57" applyFont="1" applyFill="1" applyBorder="1" applyAlignment="1" applyProtection="1">
      <alignment horizontal="center" wrapText="1"/>
      <protection hidden="1"/>
    </xf>
    <xf numFmtId="171" fontId="4" fillId="34" borderId="11" xfId="42" applyFont="1" applyFill="1" applyBorder="1" applyAlignment="1" applyProtection="1">
      <alignment horizontal="center" wrapText="1"/>
      <protection hidden="1"/>
    </xf>
    <xf numFmtId="173" fontId="4" fillId="34" borderId="11" xfId="60" applyNumberFormat="1" applyFont="1" applyFill="1" applyBorder="1" applyAlignment="1" applyProtection="1">
      <alignment horizontal="center" wrapText="1"/>
      <protection hidden="1"/>
    </xf>
    <xf numFmtId="10" fontId="9" fillId="33" borderId="13" xfId="60" applyNumberFormat="1" applyFont="1" applyFill="1" applyBorder="1" applyAlignment="1" applyProtection="1">
      <alignment/>
      <protection locked="0"/>
    </xf>
    <xf numFmtId="171" fontId="4" fillId="33" borderId="11" xfId="42" applyFont="1" applyFill="1" applyBorder="1" applyAlignment="1" applyProtection="1">
      <alignment horizontal="center" wrapText="1"/>
      <protection hidden="1"/>
    </xf>
    <xf numFmtId="0" fontId="63" fillId="35" borderId="14" xfId="42" applyNumberFormat="1" applyFont="1" applyFill="1" applyBorder="1" applyAlignment="1" applyProtection="1">
      <alignment horizontal="left"/>
      <protection hidden="1"/>
    </xf>
    <xf numFmtId="0" fontId="63" fillId="35" borderId="15" xfId="42" applyNumberFormat="1" applyFont="1" applyFill="1" applyBorder="1" applyAlignment="1" applyProtection="1">
      <alignment horizontal="left"/>
      <protection hidden="1"/>
    </xf>
    <xf numFmtId="0" fontId="63" fillId="35" borderId="16" xfId="42" applyNumberFormat="1" applyFont="1" applyFill="1" applyBorder="1" applyAlignment="1" applyProtection="1">
      <alignment horizontal="left"/>
      <protection hidden="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mortisation"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excel-skills.com/excel_templates_buy.php" TargetMode="External" /><Relationship Id="rId2" Type="http://schemas.openxmlformats.org/officeDocument/2006/relationships/hyperlink" Target="https://www.excel-skills.com/membership.php"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47625</xdr:colOff>
      <xdr:row>0</xdr:row>
      <xdr:rowOff>57150</xdr:rowOff>
    </xdr:from>
    <xdr:to>
      <xdr:col>7</xdr:col>
      <xdr:colOff>923925</xdr:colOff>
      <xdr:row>20</xdr:row>
      <xdr:rowOff>28575</xdr:rowOff>
    </xdr:to>
    <xdr:sp>
      <xdr:nvSpPr>
        <xdr:cNvPr id="1" name="Rectangle 6"/>
        <xdr:cNvSpPr>
          <a:spLocks/>
        </xdr:cNvSpPr>
      </xdr:nvSpPr>
      <xdr:spPr>
        <a:xfrm>
          <a:off x="47625" y="57150"/>
          <a:ext cx="8210550" cy="3209925"/>
        </a:xfrm>
        <a:prstGeom prst="rect">
          <a:avLst/>
        </a:prstGeom>
        <a:gradFill rotWithShape="1">
          <a:gsLst>
            <a:gs pos="0">
              <a:srgbClr val="248202"/>
            </a:gs>
            <a:gs pos="100000">
              <a:srgbClr val="003200"/>
            </a:gs>
          </a:gsLst>
          <a:path path="rect">
            <a:fillToRect l="50000" t="50000" r="50000" b="50000"/>
          </a:path>
        </a:gradFill>
        <a:ln w="9525" cmpd="sng">
          <a:noFill/>
        </a:ln>
      </xdr:spPr>
      <xdr:txBody>
        <a:bodyPr vertOverflow="clip" wrap="square" lIns="108000" tIns="72000" rIns="108000" bIns="72000"/>
        <a:p>
          <a:pPr algn="just">
            <a:defRPr/>
          </a:pPr>
          <a:r>
            <a:rPr lang="en-US" cap="none" sz="1200" b="1" i="0" u="none" baseline="0">
              <a:solidFill>
                <a:srgbClr val="FFFF99"/>
              </a:solidFill>
              <a:latin typeface="Arial"/>
              <a:ea typeface="Arial"/>
              <a:cs typeface="Arial"/>
            </a:rPr>
            <a:t>Excel Skills | Loan Amortization Template</a:t>
          </a:r>
          <a:r>
            <a:rPr lang="en-US" cap="none" sz="1400" b="1" i="0" u="none" baseline="0">
              <a:solidFill>
                <a:srgbClr val="FFFF99"/>
              </a:solidFill>
              <a:latin typeface="Arial"/>
              <a:ea typeface="Arial"/>
              <a:cs typeface="Arial"/>
            </a:rPr>
            <a:t>
</a:t>
          </a:r>
          <a:r>
            <a:rPr lang="en-US" cap="none" sz="1050" b="1" i="0" u="none" baseline="0">
              <a:solidFill>
                <a:srgbClr val="FFFFFF"/>
              </a:solidFill>
              <a:latin typeface="Arial"/>
              <a:ea typeface="Arial"/>
              <a:cs typeface="Arial"/>
            </a:rPr>
            <a:t>About this template</a:t>
          </a:r>
          <a:r>
            <a:rPr lang="en-US" cap="none" sz="1100" b="1" i="0" u="none" baseline="0">
              <a:solidFill>
                <a:srgbClr val="FFFFFF"/>
              </a:solidFill>
              <a:latin typeface="Arial"/>
              <a:ea typeface="Arial"/>
              <a:cs typeface="Arial"/>
            </a:rPr>
            <a:t>
</a:t>
          </a:r>
          <a:r>
            <a:rPr lang="en-US" cap="none" sz="1000" b="0" i="0" u="none" baseline="0">
              <a:solidFill>
                <a:srgbClr val="FFFFFF"/>
              </a:solidFill>
              <a:latin typeface="Arial"/>
              <a:ea typeface="Arial"/>
              <a:cs typeface="Arial"/>
            </a:rPr>
            <a:t>This template enables users to create an amortization table for any loan that is repaid on a monthly basis. The design of the template accommodates variable monthly interest rates and includes a separate sheet that enables you to perform a detailed review of interest and capital repayment amounts by simply entering the appropriate loan review date.
</a:t>
          </a:r>
          <a:r>
            <a:rPr lang="en-US" cap="none" sz="1050" b="1" i="0" u="none" baseline="0">
              <a:solidFill>
                <a:srgbClr val="FFFFFF"/>
              </a:solidFill>
              <a:latin typeface="Arial"/>
              <a:ea typeface="Arial"/>
              <a:cs typeface="Arial"/>
            </a:rPr>
            <a:t>About our unique templates
</a:t>
          </a:r>
          <a:r>
            <a:rPr lang="en-US" cap="none" sz="1000" b="0" i="0" u="none" baseline="0">
              <a:solidFill>
                <a:srgbClr val="FFFFFF"/>
              </a:solidFill>
              <a:latin typeface="Arial"/>
              <a:ea typeface="Arial"/>
              <a:cs typeface="Arial"/>
            </a:rPr>
            <a:t>Our unique, practical templates produce results that are more comparable to software solutions than regular Excel templates. Most Excel templates only contain limited functionality but our templates produce complex automated reports based on limited user input. You also don't need advanced Excel skills in order to use our templates - all our templates only require basic user input and include comprehensive step by step instructions.
</a:t>
          </a:r>
          <a:r>
            <a:rPr lang="en-US" cap="none" sz="1050" b="1" i="0" u="none" baseline="0">
              <a:solidFill>
                <a:srgbClr val="FFFFFF"/>
              </a:solidFill>
              <a:latin typeface="Arial"/>
              <a:ea typeface="Arial"/>
              <a:cs typeface="Arial"/>
            </a:rPr>
            <a:t>About our other templates</a:t>
          </a:r>
          <a:r>
            <a:rPr lang="en-US" cap="none" sz="1100" b="1" i="0" u="none" baseline="0">
              <a:solidFill>
                <a:srgbClr val="FFFFFF"/>
              </a:solidFill>
              <a:latin typeface="Arial"/>
              <a:ea typeface="Arial"/>
              <a:cs typeface="Arial"/>
            </a:rPr>
            <a:t>
</a:t>
          </a:r>
          <a:r>
            <a:rPr lang="en-US" cap="none" sz="1000" b="0" i="0" u="none" baseline="0">
              <a:solidFill>
                <a:srgbClr val="FFFFCC"/>
              </a:solidFill>
              <a:latin typeface="Arial"/>
              <a:ea typeface="Arial"/>
              <a:cs typeface="Arial"/>
            </a:rPr>
            <a:t>This free template forms part of our unique range of innovative Excel templates which features accounting in Excel, cash flow projections, business valuations &amp; loans, costing &amp; inventory, personal finance, sales and a lot more. Visit the Templates pages of our website to view samples of all our templates or register for a full membership to purchase all our unique templates.</a:t>
          </a:r>
          <a:r>
            <a:rPr lang="en-US" cap="none" sz="1100" b="1" i="0" u="none" baseline="0">
              <a:solidFill>
                <a:srgbClr val="FFFFFF"/>
              </a:solidFill>
              <a:latin typeface="Arial"/>
              <a:ea typeface="Arial"/>
              <a:cs typeface="Arial"/>
            </a:rPr>
            <a:t>
</a:t>
          </a:r>
          <a:r>
            <a:rPr lang="en-US" cap="none" sz="1050" b="1" i="0" u="none" baseline="0">
              <a:solidFill>
                <a:srgbClr val="FFFFFF"/>
              </a:solidFill>
              <a:latin typeface="Arial"/>
              <a:ea typeface="Arial"/>
              <a:cs typeface="Arial"/>
            </a:rPr>
            <a:t>Our full membership includes:</a:t>
          </a:r>
          <a:r>
            <a:rPr lang="en-US" cap="none" sz="1100" b="1" i="0" u="none" baseline="0">
              <a:solidFill>
                <a:srgbClr val="FFFFFF"/>
              </a:solidFill>
              <a:latin typeface="Arial"/>
              <a:ea typeface="Arial"/>
              <a:cs typeface="Arial"/>
            </a:rPr>
            <a:t>
</a:t>
          </a:r>
          <a:r>
            <a:rPr lang="en-US" cap="none" sz="1000" b="0" i="0" u="none" baseline="0">
              <a:solidFill>
                <a:srgbClr val="FFFFFF"/>
              </a:solidFill>
              <a:latin typeface="Arial"/>
              <a:ea typeface="Arial"/>
              <a:cs typeface="Arial"/>
            </a:rPr>
            <a:t>■</a:t>
          </a:r>
          <a:r>
            <a:rPr lang="en-US" cap="none" sz="1000" b="0" i="0" u="none" baseline="0">
              <a:solidFill>
                <a:srgbClr val="FFFFFF"/>
              </a:solidFill>
              <a:latin typeface="Arial"/>
              <a:ea typeface="Arial"/>
              <a:cs typeface="Arial"/>
            </a:rPr>
            <a:t> Access to all 40+ of our unique Excel templates
■ 365 days access to our 300+ Excel video tutorials</a:t>
          </a:r>
        </a:p>
      </xdr:txBody>
    </xdr:sp>
    <xdr:clientData fPrintsWithSheet="0"/>
  </xdr:twoCellAnchor>
  <xdr:twoCellAnchor editAs="absolute">
    <xdr:from>
      <xdr:col>3</xdr:col>
      <xdr:colOff>114300</xdr:colOff>
      <xdr:row>16</xdr:row>
      <xdr:rowOff>104775</xdr:rowOff>
    </xdr:from>
    <xdr:to>
      <xdr:col>5</xdr:col>
      <xdr:colOff>342900</xdr:colOff>
      <xdr:row>19</xdr:row>
      <xdr:rowOff>57150</xdr:rowOff>
    </xdr:to>
    <xdr:sp>
      <xdr:nvSpPr>
        <xdr:cNvPr id="2" name="Rectangle 7">
          <a:hlinkClick r:id="rId1"/>
        </xdr:cNvPr>
        <xdr:cNvSpPr>
          <a:spLocks/>
        </xdr:cNvSpPr>
      </xdr:nvSpPr>
      <xdr:spPr>
        <a:xfrm>
          <a:off x="3257550" y="2695575"/>
          <a:ext cx="2324100" cy="438150"/>
        </a:xfrm>
        <a:prstGeom prst="rect">
          <a:avLst/>
        </a:prstGeom>
        <a:solidFill>
          <a:srgbClr val="003300">
            <a:alpha val="50000"/>
          </a:srgbClr>
        </a:solidFill>
        <a:ln w="15875" cmpd="dbl">
          <a:solidFill>
            <a:srgbClr val="FFFFFF"/>
          </a:solidFill>
          <a:headEnd type="none"/>
          <a:tailEnd type="none"/>
        </a:ln>
      </xdr:spPr>
      <xdr:txBody>
        <a:bodyPr vertOverflow="clip" wrap="square" lIns="0" tIns="0" rIns="0" bIns="0" anchor="ctr"/>
        <a:p>
          <a:pPr algn="ctr">
            <a:defRPr/>
          </a:pPr>
          <a:r>
            <a:rPr lang="en-US" cap="none" sz="1050" b="1" i="0" u="none" baseline="0">
              <a:solidFill>
                <a:srgbClr val="FF9900"/>
              </a:solidFill>
              <a:latin typeface="Arial"/>
              <a:ea typeface="Arial"/>
              <a:cs typeface="Arial"/>
            </a:rPr>
            <a:t>View a list of all our templates</a:t>
          </a:r>
          <a:r>
            <a:rPr lang="en-US" cap="none" sz="1100" b="1" i="0" u="sng" baseline="0">
              <a:solidFill>
                <a:srgbClr val="FFFFFF"/>
              </a:solidFill>
              <a:latin typeface="Arial"/>
              <a:ea typeface="Arial"/>
              <a:cs typeface="Arial"/>
            </a:rPr>
            <a:t>
</a:t>
          </a:r>
          <a:r>
            <a:rPr lang="en-US" cap="none" sz="800" b="1" i="0" u="none" baseline="0">
              <a:solidFill>
                <a:srgbClr val="FFFFFF"/>
              </a:solidFill>
              <a:latin typeface="Arial"/>
              <a:ea typeface="Arial"/>
              <a:cs typeface="Arial"/>
            </a:rPr>
            <a:t>click here</a:t>
          </a:r>
        </a:p>
      </xdr:txBody>
    </xdr:sp>
    <xdr:clientData fPrintsWithSheet="0"/>
  </xdr:twoCellAnchor>
  <xdr:twoCellAnchor editAs="absolute">
    <xdr:from>
      <xdr:col>5</xdr:col>
      <xdr:colOff>571500</xdr:colOff>
      <xdr:row>16</xdr:row>
      <xdr:rowOff>104775</xdr:rowOff>
    </xdr:from>
    <xdr:to>
      <xdr:col>7</xdr:col>
      <xdr:colOff>809625</xdr:colOff>
      <xdr:row>19</xdr:row>
      <xdr:rowOff>57150</xdr:rowOff>
    </xdr:to>
    <xdr:sp>
      <xdr:nvSpPr>
        <xdr:cNvPr id="3" name="Rectangle 8">
          <a:hlinkClick r:id="rId2"/>
        </xdr:cNvPr>
        <xdr:cNvSpPr>
          <a:spLocks/>
        </xdr:cNvSpPr>
      </xdr:nvSpPr>
      <xdr:spPr>
        <a:xfrm>
          <a:off x="5810250" y="2695575"/>
          <a:ext cx="2333625" cy="438150"/>
        </a:xfrm>
        <a:prstGeom prst="rect">
          <a:avLst/>
        </a:prstGeom>
        <a:solidFill>
          <a:srgbClr val="003300">
            <a:alpha val="50000"/>
          </a:srgbClr>
        </a:solidFill>
        <a:ln w="15875" cmpd="dbl">
          <a:solidFill>
            <a:srgbClr val="FFFFFF"/>
          </a:solidFill>
          <a:headEnd type="none"/>
          <a:tailEnd type="none"/>
        </a:ln>
      </xdr:spPr>
      <xdr:txBody>
        <a:bodyPr vertOverflow="clip" wrap="square" lIns="0" tIns="0" rIns="0" bIns="0" anchor="ctr"/>
        <a:p>
          <a:pPr algn="ctr">
            <a:defRPr/>
          </a:pPr>
          <a:r>
            <a:rPr lang="en-US" cap="none" sz="1050" b="1" i="0" u="none" baseline="0">
              <a:solidFill>
                <a:srgbClr val="FF9900"/>
              </a:solidFill>
              <a:latin typeface="Arial"/>
              <a:ea typeface="Arial"/>
              <a:cs typeface="Arial"/>
            </a:rPr>
            <a:t>Register for a full membership</a:t>
          </a:r>
          <a:r>
            <a:rPr lang="en-US" cap="none" sz="1100" b="1" i="0" u="sng" baseline="0">
              <a:solidFill>
                <a:srgbClr val="FFFFFF"/>
              </a:solidFill>
              <a:latin typeface="Arial"/>
              <a:ea typeface="Arial"/>
              <a:cs typeface="Arial"/>
            </a:rPr>
            <a:t>
</a:t>
          </a:r>
          <a:r>
            <a:rPr lang="en-US" cap="none" sz="800" b="1" i="0" u="none" baseline="0">
              <a:solidFill>
                <a:srgbClr val="FFFFFF"/>
              </a:solidFill>
              <a:latin typeface="Arial"/>
              <a:ea typeface="Arial"/>
              <a:cs typeface="Arial"/>
            </a:rPr>
            <a:t>click here</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1</xdr:row>
      <xdr:rowOff>152400</xdr:rowOff>
    </xdr:from>
    <xdr:to>
      <xdr:col>11</xdr:col>
      <xdr:colOff>342900</xdr:colOff>
      <xdr:row>8</xdr:row>
      <xdr:rowOff>161925</xdr:rowOff>
    </xdr:to>
    <xdr:sp>
      <xdr:nvSpPr>
        <xdr:cNvPr id="1" name="Rectangle 3"/>
        <xdr:cNvSpPr>
          <a:spLocks/>
        </xdr:cNvSpPr>
      </xdr:nvSpPr>
      <xdr:spPr>
        <a:xfrm>
          <a:off x="3295650" y="352425"/>
          <a:ext cx="6791325" cy="1409700"/>
        </a:xfrm>
        <a:prstGeom prst="rect">
          <a:avLst/>
        </a:prstGeom>
        <a:gradFill rotWithShape="1">
          <a:gsLst>
            <a:gs pos="0">
              <a:srgbClr val="249602"/>
            </a:gs>
            <a:gs pos="100000">
              <a:srgbClr val="003300"/>
            </a:gs>
          </a:gsLst>
          <a:path path="rect">
            <a:fillToRect l="50000" t="50000" r="50000" b="50000"/>
          </a:path>
        </a:gradFill>
        <a:ln w="9525" cmpd="sng">
          <a:noFill/>
        </a:ln>
      </xdr:spPr>
      <xdr:txBody>
        <a:bodyPr vertOverflow="clip" wrap="square" lIns="108000" tIns="108000" rIns="108000" bIns="108000" anchor="ctr"/>
        <a:p>
          <a:pPr algn="ctr">
            <a:defRPr/>
          </a:pPr>
          <a:r>
            <a:rPr lang="en-US" cap="none" sz="900" b="1" i="0" u="none" baseline="0">
              <a:solidFill>
                <a:srgbClr val="FFFF99"/>
              </a:solidFill>
              <a:latin typeface="Arial"/>
              <a:ea typeface="Arial"/>
              <a:cs typeface="Arial"/>
            </a:rPr>
            <a:t>On this sheet:</a:t>
          </a:r>
          <a:r>
            <a:rPr lang="en-US" cap="none" sz="1100" b="1" i="0" u="none" baseline="0">
              <a:solidFill>
                <a:srgbClr val="FFFFFF"/>
              </a:solidFill>
              <a:latin typeface="Arial"/>
              <a:ea typeface="Arial"/>
              <a:cs typeface="Arial"/>
            </a:rPr>
            <a:t>
</a:t>
          </a:r>
          <a:r>
            <a:rPr lang="en-US" cap="none" sz="1200" b="1" i="0" u="none" baseline="0">
              <a:solidFill>
                <a:srgbClr val="FFFFFF"/>
              </a:solidFill>
              <a:latin typeface="Arial"/>
              <a:ea typeface="Arial"/>
              <a:cs typeface="Arial"/>
            </a:rPr>
            <a:t>Simply enter the appropriate values in cell D3 to D8 and the amortization table calculation is automatically updated. The interest rate that is entered in cell D4 only affects the calculation of the original loan repayment amount in cell D6. The amortization table calculations are based on the monthly interest rates that are entered in column K. The template therefore accommodates variable monthly interest rates.</a:t>
          </a:r>
        </a:p>
      </xdr:txBody>
    </xdr:sp>
    <xdr:clientData fLocksWithSheet="0"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7</xdr:row>
      <xdr:rowOff>104775</xdr:rowOff>
    </xdr:from>
    <xdr:to>
      <xdr:col>7</xdr:col>
      <xdr:colOff>285750</xdr:colOff>
      <xdr:row>14</xdr:row>
      <xdr:rowOff>180975</xdr:rowOff>
    </xdr:to>
    <xdr:sp>
      <xdr:nvSpPr>
        <xdr:cNvPr id="1" name="Rectangle 2"/>
        <xdr:cNvSpPr>
          <a:spLocks/>
        </xdr:cNvSpPr>
      </xdr:nvSpPr>
      <xdr:spPr>
        <a:xfrm>
          <a:off x="3829050" y="1495425"/>
          <a:ext cx="5467350" cy="1476375"/>
        </a:xfrm>
        <a:prstGeom prst="rect">
          <a:avLst/>
        </a:prstGeom>
        <a:gradFill rotWithShape="1">
          <a:gsLst>
            <a:gs pos="0">
              <a:srgbClr val="249602"/>
            </a:gs>
            <a:gs pos="100000">
              <a:srgbClr val="333300"/>
            </a:gs>
          </a:gsLst>
          <a:path path="rect">
            <a:fillToRect l="50000" t="50000" r="50000" b="50000"/>
          </a:path>
        </a:gradFill>
        <a:ln w="9525" cmpd="sng">
          <a:noFill/>
        </a:ln>
      </xdr:spPr>
      <xdr:txBody>
        <a:bodyPr vertOverflow="clip" wrap="square" lIns="108000" tIns="108000" rIns="108000" bIns="108000" anchor="ctr"/>
        <a:p>
          <a:pPr algn="ctr">
            <a:defRPr/>
          </a:pPr>
          <a:r>
            <a:rPr lang="en-US" cap="none" sz="900" b="1" i="0" u="none" baseline="0">
              <a:solidFill>
                <a:srgbClr val="FFFF99"/>
              </a:solidFill>
              <a:latin typeface="Arial"/>
              <a:ea typeface="Arial"/>
              <a:cs typeface="Arial"/>
            </a:rPr>
            <a:t>On this sheet:</a:t>
          </a:r>
          <a:r>
            <a:rPr lang="en-US" cap="none" sz="1100" b="1" i="0" u="none" baseline="0">
              <a:solidFill>
                <a:srgbClr val="FFFFFF"/>
              </a:solidFill>
              <a:latin typeface="Arial"/>
              <a:ea typeface="Arial"/>
              <a:cs typeface="Arial"/>
            </a:rPr>
            <a:t>
</a:t>
          </a:r>
          <a:r>
            <a:rPr lang="en-US" cap="none" sz="1200" b="1" i="0" u="none" baseline="0">
              <a:solidFill>
                <a:srgbClr val="FFFFFF"/>
              </a:solidFill>
              <a:latin typeface="Arial"/>
              <a:ea typeface="Arial"/>
              <a:cs typeface="Arial"/>
            </a:rPr>
            <a:t>The functionality that has been included on this sheet enables you to review the interest &amp; capital balances at various stages during the loan period by simply entering the appropriate review date in cell B3. All the calculations on this sheet are based on the input values that are entered on the Amortization worksheet.</a:t>
          </a:r>
        </a:p>
      </xdr:txBody>
    </xdr:sp>
    <xdr:clientData fLocksWithSheet="0"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B2" sqref="B2"/>
    </sheetView>
  </sheetViews>
  <sheetFormatPr defaultColWidth="8.8515625" defaultRowHeight="12.75"/>
  <cols>
    <col min="1" max="22" width="15.7109375" style="0" customWidth="1"/>
  </cols>
  <sheetData/>
  <sheetProtection password="8FD9" sheet="1"/>
  <printOptions/>
  <pageMargins left="0.75" right="0.75" top="1" bottom="1" header="0.5" footer="0.5"/>
  <pageSetup horizontalDpi="600" verticalDpi="600"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L372"/>
  <sheetViews>
    <sheetView tabSelected="1" zoomScale="90" zoomScaleNormal="90" workbookViewId="0" topLeftCell="A1">
      <pane ySplit="11" topLeftCell="BM12" activePane="bottomLeft" state="frozen"/>
      <selection pane="topLeft" activeCell="A1" sqref="A1"/>
      <selection pane="bottomLeft" activeCell="A1" sqref="A1"/>
    </sheetView>
  </sheetViews>
  <sheetFormatPr defaultColWidth="9.140625" defaultRowHeight="15.75" customHeight="1"/>
  <cols>
    <col min="1" max="1" width="16.7109375" style="17" customWidth="1"/>
    <col min="2" max="2" width="15.7109375" style="17" hidden="1" customWidth="1"/>
    <col min="3" max="3" width="15.7109375" style="8" customWidth="1"/>
    <col min="4" max="8" width="15.7109375" style="9" customWidth="1"/>
    <col min="9" max="9" width="15.7109375" style="10" customWidth="1"/>
    <col min="10" max="10" width="3.7109375" style="8" customWidth="1"/>
    <col min="11" max="11" width="15.7109375" style="12" customWidth="1"/>
    <col min="12" max="12" width="14.7109375" style="9" customWidth="1"/>
    <col min="13" max="16384" width="9.140625" style="8" customWidth="1"/>
  </cols>
  <sheetData>
    <row r="1" spans="1:11" ht="15.75" customHeight="1">
      <c r="A1" s="43" t="s">
        <v>4</v>
      </c>
      <c r="B1" s="7"/>
      <c r="K1" s="11"/>
    </row>
    <row r="2" ht="15.75" customHeight="1">
      <c r="A2" s="50" t="s">
        <v>30</v>
      </c>
    </row>
    <row r="3" spans="1:4" ht="15.75" customHeight="1">
      <c r="A3" s="58" t="s">
        <v>6</v>
      </c>
      <c r="B3" s="59"/>
      <c r="C3" s="60"/>
      <c r="D3" s="2">
        <v>1000000</v>
      </c>
    </row>
    <row r="4" spans="1:4" ht="15.75" customHeight="1">
      <c r="A4" s="58" t="s">
        <v>1</v>
      </c>
      <c r="B4" s="59"/>
      <c r="C4" s="60"/>
      <c r="D4" s="3">
        <v>0.0925</v>
      </c>
    </row>
    <row r="5" spans="1:9" ht="15.75" customHeight="1">
      <c r="A5" s="58" t="s">
        <v>28</v>
      </c>
      <c r="B5" s="59"/>
      <c r="C5" s="60"/>
      <c r="D5" s="2">
        <v>240</v>
      </c>
      <c r="G5" s="13"/>
      <c r="H5" s="13"/>
      <c r="I5" s="14"/>
    </row>
    <row r="6" spans="1:4" ht="15.75" customHeight="1">
      <c r="A6" s="58" t="s">
        <v>29</v>
      </c>
      <c r="B6" s="59"/>
      <c r="C6" s="60"/>
      <c r="D6" s="15">
        <f>IF(D8="Beginning",PMT(D4/12,D5,-$D$3,0,1),PMT(D4/12,D5,-$D$3,0,0))</f>
        <v>9158.6683384158</v>
      </c>
    </row>
    <row r="7" spans="1:5" ht="15.75" customHeight="1">
      <c r="A7" s="58" t="s">
        <v>3</v>
      </c>
      <c r="B7" s="59"/>
      <c r="C7" s="60"/>
      <c r="D7" s="5">
        <v>41866</v>
      </c>
      <c r="E7" s="13"/>
    </row>
    <row r="8" spans="1:5" ht="15.75" customHeight="1">
      <c r="A8" s="58" t="s">
        <v>10</v>
      </c>
      <c r="B8" s="59"/>
      <c r="C8" s="60"/>
      <c r="D8" s="4" t="s">
        <v>11</v>
      </c>
      <c r="E8" s="13"/>
    </row>
    <row r="9" spans="1:5" ht="15.75" customHeight="1">
      <c r="A9" s="8"/>
      <c r="B9" s="8"/>
      <c r="D9" s="16"/>
      <c r="E9" s="13"/>
    </row>
    <row r="10" spans="3:5" ht="15.75" customHeight="1">
      <c r="C10" s="16"/>
      <c r="D10" s="16"/>
      <c r="E10" s="13"/>
    </row>
    <row r="11" spans="1:11" s="18" customFormat="1" ht="30">
      <c r="A11" s="52" t="s">
        <v>0</v>
      </c>
      <c r="B11" s="52" t="s">
        <v>19</v>
      </c>
      <c r="C11" s="53" t="s">
        <v>9</v>
      </c>
      <c r="D11" s="54" t="s">
        <v>24</v>
      </c>
      <c r="E11" s="54" t="s">
        <v>2</v>
      </c>
      <c r="F11" s="54" t="s">
        <v>25</v>
      </c>
      <c r="G11" s="54" t="s">
        <v>26</v>
      </c>
      <c r="H11" s="54" t="s">
        <v>27</v>
      </c>
      <c r="I11" s="55" t="s">
        <v>7</v>
      </c>
      <c r="K11" s="57" t="s">
        <v>5</v>
      </c>
    </row>
    <row r="12" spans="1:11" ht="15.75" customHeight="1">
      <c r="A12" s="19">
        <f>DATE(YEAR(D7),MONTH(D7)+1,1-1)</f>
        <v>41882</v>
      </c>
      <c r="B12" s="20" t="str">
        <f>"A"&amp;ROW(A12)</f>
        <v>A12</v>
      </c>
      <c r="C12" s="21">
        <v>1</v>
      </c>
      <c r="D12" s="9">
        <f>D3</f>
        <v>1000000</v>
      </c>
      <c r="E12" s="9">
        <f>IF($D$5+1-C12=0,0,IF($D$8="Beginning",PMT(K12/12,$D$5+1-C12,-$D12,0,1),PMT(K12/12,$D$5+1-C12,-$D12,0,0)))</f>
        <v>9158.6683384158</v>
      </c>
      <c r="F12" s="9">
        <f>IF(D8="Beginning",0,D12*K12/12)</f>
        <v>7708.333333333333</v>
      </c>
      <c r="G12" s="9">
        <f aca="true" t="shared" si="0" ref="G12:G75">E12-F12</f>
        <v>1450.3350050824674</v>
      </c>
      <c r="H12" s="9">
        <f aca="true" t="shared" si="1" ref="H12:H75">D12-G12</f>
        <v>998549.6649949176</v>
      </c>
      <c r="I12" s="10">
        <f aca="true" t="shared" si="2" ref="I12:I75">H12/$D$3</f>
        <v>0.9985496649949176</v>
      </c>
      <c r="K12" s="56">
        <v>0.0925</v>
      </c>
    </row>
    <row r="13" spans="1:11" ht="15.75" customHeight="1">
      <c r="A13" s="22">
        <f>DATE(YEAR(A12),MONTH(A12)+2,1-1)</f>
        <v>41912</v>
      </c>
      <c r="B13" s="20" t="str">
        <f aca="true" t="shared" si="3" ref="B13:B76">"A"&amp;ROW(A13)</f>
        <v>A13</v>
      </c>
      <c r="C13" s="21">
        <v>2</v>
      </c>
      <c r="D13" s="9">
        <f aca="true" t="shared" si="4" ref="D13:D76">IF(ROUND(H12,0)&gt;0,H12,0)</f>
        <v>998549.6649949176</v>
      </c>
      <c r="E13" s="9">
        <f>IF($D$5+1-C13=0,0,PMT(K13/12,$D$5+1-C13,-$D13,0,0))</f>
        <v>9158.6683384158</v>
      </c>
      <c r="F13" s="9">
        <f aca="true" t="shared" si="5" ref="F13:F76">D13*K13/12</f>
        <v>7697.153667669157</v>
      </c>
      <c r="G13" s="9">
        <f t="shared" si="0"/>
        <v>1461.5146707466438</v>
      </c>
      <c r="H13" s="9">
        <f t="shared" si="1"/>
        <v>997088.150324171</v>
      </c>
      <c r="I13" s="10">
        <f t="shared" si="2"/>
        <v>0.997088150324171</v>
      </c>
      <c r="K13" s="1">
        <v>0.0925</v>
      </c>
    </row>
    <row r="14" spans="1:11" ht="15.75" customHeight="1">
      <c r="A14" s="22">
        <f aca="true" t="shared" si="6" ref="A14:A76">DATE(YEAR(A13),MONTH(A13)+2,1-1)</f>
        <v>41943</v>
      </c>
      <c r="B14" s="20" t="str">
        <f t="shared" si="3"/>
        <v>A14</v>
      </c>
      <c r="C14" s="21">
        <v>3</v>
      </c>
      <c r="D14" s="9">
        <f t="shared" si="4"/>
        <v>997088.150324171</v>
      </c>
      <c r="E14" s="9">
        <f aca="true" t="shared" si="7" ref="E14:E77">IF($D$5+1-C14=0,0,PMT(K14/12,$D$5+1-C14,-$D14,0,0))</f>
        <v>9158.6683384158</v>
      </c>
      <c r="F14" s="9">
        <f t="shared" si="5"/>
        <v>7685.887825415484</v>
      </c>
      <c r="G14" s="9">
        <f t="shared" si="0"/>
        <v>1472.7805130003162</v>
      </c>
      <c r="H14" s="9">
        <f t="shared" si="1"/>
        <v>995615.3698111706</v>
      </c>
      <c r="I14" s="10">
        <f t="shared" si="2"/>
        <v>0.9956153698111706</v>
      </c>
      <c r="K14" s="1">
        <v>0.0925</v>
      </c>
    </row>
    <row r="15" spans="1:11" ht="15.75" customHeight="1">
      <c r="A15" s="22">
        <f t="shared" si="6"/>
        <v>41973</v>
      </c>
      <c r="B15" s="20" t="str">
        <f t="shared" si="3"/>
        <v>A15</v>
      </c>
      <c r="C15" s="21">
        <v>4</v>
      </c>
      <c r="D15" s="9">
        <f t="shared" si="4"/>
        <v>995615.3698111706</v>
      </c>
      <c r="E15" s="9">
        <f t="shared" si="7"/>
        <v>9158.6683384158</v>
      </c>
      <c r="F15" s="9">
        <f t="shared" si="5"/>
        <v>7674.53514229444</v>
      </c>
      <c r="G15" s="9">
        <f t="shared" si="0"/>
        <v>1484.13319612136</v>
      </c>
      <c r="H15" s="9">
        <f t="shared" si="1"/>
        <v>994131.2366150493</v>
      </c>
      <c r="I15" s="10">
        <f t="shared" si="2"/>
        <v>0.9941312366150493</v>
      </c>
      <c r="K15" s="1">
        <v>0.0925</v>
      </c>
    </row>
    <row r="16" spans="1:11" ht="15.75" customHeight="1">
      <c r="A16" s="22">
        <f t="shared" si="6"/>
        <v>42004</v>
      </c>
      <c r="B16" s="20" t="str">
        <f t="shared" si="3"/>
        <v>A16</v>
      </c>
      <c r="C16" s="21">
        <v>5</v>
      </c>
      <c r="D16" s="9">
        <f t="shared" si="4"/>
        <v>994131.2366150493</v>
      </c>
      <c r="E16" s="9">
        <f t="shared" si="7"/>
        <v>9158.6683384158</v>
      </c>
      <c r="F16" s="9">
        <f t="shared" si="5"/>
        <v>7663.094948907671</v>
      </c>
      <c r="G16" s="9">
        <f t="shared" si="0"/>
        <v>1495.5733895081294</v>
      </c>
      <c r="H16" s="9">
        <f t="shared" si="1"/>
        <v>992635.6632255411</v>
      </c>
      <c r="I16" s="10">
        <f t="shared" si="2"/>
        <v>0.9926356632255411</v>
      </c>
      <c r="K16" s="1">
        <v>0.0925</v>
      </c>
    </row>
    <row r="17" spans="1:11" ht="15.75" customHeight="1">
      <c r="A17" s="22">
        <f t="shared" si="6"/>
        <v>42035</v>
      </c>
      <c r="B17" s="20" t="str">
        <f t="shared" si="3"/>
        <v>A17</v>
      </c>
      <c r="C17" s="21">
        <v>6</v>
      </c>
      <c r="D17" s="9">
        <f t="shared" si="4"/>
        <v>992635.6632255411</v>
      </c>
      <c r="E17" s="9">
        <f t="shared" si="7"/>
        <v>9158.6683384158</v>
      </c>
      <c r="F17" s="9">
        <f t="shared" si="5"/>
        <v>7651.566570696879</v>
      </c>
      <c r="G17" s="9">
        <f t="shared" si="0"/>
        <v>1507.101767718921</v>
      </c>
      <c r="H17" s="9">
        <f t="shared" si="1"/>
        <v>991128.5614578222</v>
      </c>
      <c r="I17" s="10">
        <f t="shared" si="2"/>
        <v>0.9911285614578222</v>
      </c>
      <c r="K17" s="1">
        <v>0.0925</v>
      </c>
    </row>
    <row r="18" spans="1:11" ht="15.75" customHeight="1">
      <c r="A18" s="22">
        <f t="shared" si="6"/>
        <v>42063</v>
      </c>
      <c r="B18" s="20" t="str">
        <f t="shared" si="3"/>
        <v>A18</v>
      </c>
      <c r="C18" s="21">
        <v>7</v>
      </c>
      <c r="D18" s="9">
        <f t="shared" si="4"/>
        <v>991128.5614578222</v>
      </c>
      <c r="E18" s="9">
        <f t="shared" si="7"/>
        <v>9158.6683384158</v>
      </c>
      <c r="F18" s="9">
        <f t="shared" si="5"/>
        <v>7639.949327904046</v>
      </c>
      <c r="G18" s="9">
        <f t="shared" si="0"/>
        <v>1518.7190105117543</v>
      </c>
      <c r="H18" s="9">
        <f t="shared" si="1"/>
        <v>989609.8424473105</v>
      </c>
      <c r="I18" s="10">
        <f t="shared" si="2"/>
        <v>0.9896098424473104</v>
      </c>
      <c r="K18" s="1">
        <v>0.0925</v>
      </c>
    </row>
    <row r="19" spans="1:11" ht="15.75" customHeight="1">
      <c r="A19" s="22">
        <f t="shared" si="6"/>
        <v>42094</v>
      </c>
      <c r="B19" s="20" t="str">
        <f t="shared" si="3"/>
        <v>A19</v>
      </c>
      <c r="C19" s="21">
        <v>8</v>
      </c>
      <c r="D19" s="9">
        <f t="shared" si="4"/>
        <v>989609.8424473105</v>
      </c>
      <c r="E19" s="9">
        <f t="shared" si="7"/>
        <v>9158.6683384158</v>
      </c>
      <c r="F19" s="9">
        <f t="shared" si="5"/>
        <v>7628.242535531351</v>
      </c>
      <c r="G19" s="9">
        <f t="shared" si="0"/>
        <v>1530.4258028844497</v>
      </c>
      <c r="H19" s="9">
        <f t="shared" si="1"/>
        <v>988079.416644426</v>
      </c>
      <c r="I19" s="10">
        <f t="shared" si="2"/>
        <v>0.988079416644426</v>
      </c>
      <c r="K19" s="1">
        <v>0.0925</v>
      </c>
    </row>
    <row r="20" spans="1:11" ht="15.75" customHeight="1">
      <c r="A20" s="22">
        <f t="shared" si="6"/>
        <v>42124</v>
      </c>
      <c r="B20" s="20" t="str">
        <f t="shared" si="3"/>
        <v>A20</v>
      </c>
      <c r="C20" s="21">
        <v>9</v>
      </c>
      <c r="D20" s="9">
        <f t="shared" si="4"/>
        <v>988079.416644426</v>
      </c>
      <c r="E20" s="9">
        <f t="shared" si="7"/>
        <v>9158.6683384158</v>
      </c>
      <c r="F20" s="9">
        <f t="shared" si="5"/>
        <v>7616.4455033007835</v>
      </c>
      <c r="G20" s="9">
        <f t="shared" si="0"/>
        <v>1542.222835115017</v>
      </c>
      <c r="H20" s="9">
        <f t="shared" si="1"/>
        <v>986537.1938093109</v>
      </c>
      <c r="I20" s="10">
        <f t="shared" si="2"/>
        <v>0.9865371938093109</v>
      </c>
      <c r="K20" s="1">
        <v>0.0925</v>
      </c>
    </row>
    <row r="21" spans="1:11" ht="15.75" customHeight="1">
      <c r="A21" s="22">
        <f t="shared" si="6"/>
        <v>42155</v>
      </c>
      <c r="B21" s="20" t="str">
        <f t="shared" si="3"/>
        <v>A21</v>
      </c>
      <c r="C21" s="21">
        <v>10</v>
      </c>
      <c r="D21" s="9">
        <f t="shared" si="4"/>
        <v>986537.1938093109</v>
      </c>
      <c r="E21" s="9">
        <f t="shared" si="7"/>
        <v>9158.668338415799</v>
      </c>
      <c r="F21" s="9">
        <f t="shared" si="5"/>
        <v>7604.557535613439</v>
      </c>
      <c r="G21" s="9">
        <f t="shared" si="0"/>
        <v>1554.11080280236</v>
      </c>
      <c r="H21" s="9">
        <f t="shared" si="1"/>
        <v>984983.0830065085</v>
      </c>
      <c r="I21" s="10">
        <f t="shared" si="2"/>
        <v>0.9849830830065085</v>
      </c>
      <c r="K21" s="1">
        <v>0.0925</v>
      </c>
    </row>
    <row r="22" spans="1:11" ht="15.75" customHeight="1">
      <c r="A22" s="22">
        <f t="shared" si="6"/>
        <v>42185</v>
      </c>
      <c r="B22" s="20" t="str">
        <f t="shared" si="3"/>
        <v>A22</v>
      </c>
      <c r="C22" s="21">
        <v>11</v>
      </c>
      <c r="D22" s="9">
        <f t="shared" si="4"/>
        <v>984983.0830065085</v>
      </c>
      <c r="E22" s="9">
        <f t="shared" si="7"/>
        <v>9158.668338415799</v>
      </c>
      <c r="F22" s="9">
        <f t="shared" si="5"/>
        <v>7592.577931508503</v>
      </c>
      <c r="G22" s="9">
        <f t="shared" si="0"/>
        <v>1566.0904069072958</v>
      </c>
      <c r="H22" s="9">
        <f t="shared" si="1"/>
        <v>983416.9925996013</v>
      </c>
      <c r="I22" s="10">
        <f t="shared" si="2"/>
        <v>0.9834169925996012</v>
      </c>
      <c r="K22" s="1">
        <v>0.0925</v>
      </c>
    </row>
    <row r="23" spans="1:11" ht="15.75" customHeight="1">
      <c r="A23" s="22">
        <f t="shared" si="6"/>
        <v>42216</v>
      </c>
      <c r="B23" s="20" t="str">
        <f t="shared" si="3"/>
        <v>A23</v>
      </c>
      <c r="C23" s="21">
        <v>12</v>
      </c>
      <c r="D23" s="9">
        <f t="shared" si="4"/>
        <v>983416.9925996013</v>
      </c>
      <c r="E23" s="9">
        <f t="shared" si="7"/>
        <v>9158.668338415799</v>
      </c>
      <c r="F23" s="9">
        <f t="shared" si="5"/>
        <v>7580.5059846219265</v>
      </c>
      <c r="G23" s="9">
        <f t="shared" si="0"/>
        <v>1578.1623537938722</v>
      </c>
      <c r="H23" s="9">
        <f t="shared" si="1"/>
        <v>981838.8302458074</v>
      </c>
      <c r="I23" s="10">
        <f t="shared" si="2"/>
        <v>0.9818388302458074</v>
      </c>
      <c r="K23" s="1">
        <v>0.0925</v>
      </c>
    </row>
    <row r="24" spans="1:11" ht="15.75" customHeight="1">
      <c r="A24" s="22">
        <f t="shared" si="6"/>
        <v>42247</v>
      </c>
      <c r="B24" s="20" t="str">
        <f t="shared" si="3"/>
        <v>A24</v>
      </c>
      <c r="C24" s="21">
        <v>13</v>
      </c>
      <c r="D24" s="9">
        <f t="shared" si="4"/>
        <v>981838.8302458074</v>
      </c>
      <c r="E24" s="9">
        <f t="shared" si="7"/>
        <v>9158.6683384158</v>
      </c>
      <c r="F24" s="9">
        <f t="shared" si="5"/>
        <v>7568.340983144765</v>
      </c>
      <c r="G24" s="9">
        <f t="shared" si="0"/>
        <v>1590.3273552710352</v>
      </c>
      <c r="H24" s="9">
        <f t="shared" si="1"/>
        <v>980248.5028905363</v>
      </c>
      <c r="I24" s="10">
        <f t="shared" si="2"/>
        <v>0.9802485028905363</v>
      </c>
      <c r="K24" s="1">
        <v>0.0925</v>
      </c>
    </row>
    <row r="25" spans="1:11" ht="15.75" customHeight="1">
      <c r="A25" s="22">
        <f t="shared" si="6"/>
        <v>42277</v>
      </c>
      <c r="B25" s="20" t="str">
        <f t="shared" si="3"/>
        <v>A25</v>
      </c>
      <c r="C25" s="21">
        <v>14</v>
      </c>
      <c r="D25" s="9">
        <f t="shared" si="4"/>
        <v>980248.5028905363</v>
      </c>
      <c r="E25" s="9">
        <f t="shared" si="7"/>
        <v>9158.668338415799</v>
      </c>
      <c r="F25" s="9">
        <f t="shared" si="5"/>
        <v>7556.082209781217</v>
      </c>
      <c r="G25" s="9">
        <f t="shared" si="0"/>
        <v>1602.5861286345817</v>
      </c>
      <c r="H25" s="9">
        <f t="shared" si="1"/>
        <v>978645.9167619017</v>
      </c>
      <c r="I25" s="10">
        <f t="shared" si="2"/>
        <v>0.9786459167619017</v>
      </c>
      <c r="K25" s="1">
        <v>0.0925</v>
      </c>
    </row>
    <row r="26" spans="1:11" ht="15.75" customHeight="1">
      <c r="A26" s="22">
        <f t="shared" si="6"/>
        <v>42308</v>
      </c>
      <c r="B26" s="20" t="str">
        <f t="shared" si="3"/>
        <v>A26</v>
      </c>
      <c r="C26" s="21">
        <v>15</v>
      </c>
      <c r="D26" s="9">
        <f t="shared" si="4"/>
        <v>978645.9167619017</v>
      </c>
      <c r="E26" s="9">
        <f t="shared" si="7"/>
        <v>9158.668338415799</v>
      </c>
      <c r="F26" s="9">
        <f t="shared" si="5"/>
        <v>7543.728941706326</v>
      </c>
      <c r="G26" s="9">
        <f t="shared" si="0"/>
        <v>1614.939396709473</v>
      </c>
      <c r="H26" s="9">
        <f t="shared" si="1"/>
        <v>977030.9773651923</v>
      </c>
      <c r="I26" s="10">
        <f t="shared" si="2"/>
        <v>0.9770309773651923</v>
      </c>
      <c r="K26" s="1">
        <v>0.0925</v>
      </c>
    </row>
    <row r="27" spans="1:11" ht="15.75" customHeight="1">
      <c r="A27" s="22">
        <f t="shared" si="6"/>
        <v>42338</v>
      </c>
      <c r="B27" s="20" t="str">
        <f t="shared" si="3"/>
        <v>A27</v>
      </c>
      <c r="C27" s="21">
        <v>16</v>
      </c>
      <c r="D27" s="9">
        <f t="shared" si="4"/>
        <v>977030.9773651923</v>
      </c>
      <c r="E27" s="9">
        <f t="shared" si="7"/>
        <v>9158.6683384158</v>
      </c>
      <c r="F27" s="9">
        <f t="shared" si="5"/>
        <v>7531.280450523357</v>
      </c>
      <c r="G27" s="9">
        <f t="shared" si="0"/>
        <v>1627.3878878924434</v>
      </c>
      <c r="H27" s="9">
        <f t="shared" si="1"/>
        <v>975403.5894772998</v>
      </c>
      <c r="I27" s="10">
        <f t="shared" si="2"/>
        <v>0.9754035894772999</v>
      </c>
      <c r="K27" s="1">
        <v>0.0925</v>
      </c>
    </row>
    <row r="28" spans="1:11" ht="15.75" customHeight="1">
      <c r="A28" s="22">
        <f t="shared" si="6"/>
        <v>42369</v>
      </c>
      <c r="B28" s="20" t="str">
        <f t="shared" si="3"/>
        <v>A28</v>
      </c>
      <c r="C28" s="21">
        <v>17</v>
      </c>
      <c r="D28" s="9">
        <f t="shared" si="4"/>
        <v>975403.5894772998</v>
      </c>
      <c r="E28" s="9">
        <f t="shared" si="7"/>
        <v>9158.6683384158</v>
      </c>
      <c r="F28" s="9">
        <f t="shared" si="5"/>
        <v>7518.736002220852</v>
      </c>
      <c r="G28" s="9">
        <f t="shared" si="0"/>
        <v>1639.9323361949482</v>
      </c>
      <c r="H28" s="9">
        <f t="shared" si="1"/>
        <v>973763.6571411049</v>
      </c>
      <c r="I28" s="10">
        <f t="shared" si="2"/>
        <v>0.9737636571411049</v>
      </c>
      <c r="K28" s="1">
        <v>0.0925</v>
      </c>
    </row>
    <row r="29" spans="1:11" ht="15.75" customHeight="1">
      <c r="A29" s="22">
        <f t="shared" si="6"/>
        <v>42400</v>
      </c>
      <c r="B29" s="20" t="str">
        <f t="shared" si="3"/>
        <v>A29</v>
      </c>
      <c r="C29" s="21">
        <v>18</v>
      </c>
      <c r="D29" s="9">
        <f t="shared" si="4"/>
        <v>973763.6571411049</v>
      </c>
      <c r="E29" s="9">
        <f t="shared" si="7"/>
        <v>9158.6683384158</v>
      </c>
      <c r="F29" s="9">
        <f t="shared" si="5"/>
        <v>7506.094857129351</v>
      </c>
      <c r="G29" s="9">
        <f t="shared" si="0"/>
        <v>1652.5734812864494</v>
      </c>
      <c r="H29" s="9">
        <f t="shared" si="1"/>
        <v>972111.0836598185</v>
      </c>
      <c r="I29" s="10">
        <f t="shared" si="2"/>
        <v>0.9721110836598185</v>
      </c>
      <c r="K29" s="1">
        <v>0.0925</v>
      </c>
    </row>
    <row r="30" spans="1:11" ht="15.75" customHeight="1">
      <c r="A30" s="22">
        <f t="shared" si="6"/>
        <v>42429</v>
      </c>
      <c r="B30" s="20" t="str">
        <f t="shared" si="3"/>
        <v>A30</v>
      </c>
      <c r="C30" s="21">
        <v>19</v>
      </c>
      <c r="D30" s="9">
        <f t="shared" si="4"/>
        <v>972111.0836598185</v>
      </c>
      <c r="E30" s="9">
        <f t="shared" si="7"/>
        <v>9158.6683384158</v>
      </c>
      <c r="F30" s="9">
        <f t="shared" si="5"/>
        <v>7493.356269877768</v>
      </c>
      <c r="G30" s="9">
        <f t="shared" si="0"/>
        <v>1665.3120685380327</v>
      </c>
      <c r="H30" s="9">
        <f t="shared" si="1"/>
        <v>970445.7715912805</v>
      </c>
      <c r="I30" s="10">
        <f t="shared" si="2"/>
        <v>0.9704457715912804</v>
      </c>
      <c r="K30" s="1">
        <v>0.0925</v>
      </c>
    </row>
    <row r="31" spans="1:11" ht="15.75" customHeight="1">
      <c r="A31" s="22">
        <f t="shared" si="6"/>
        <v>42460</v>
      </c>
      <c r="B31" s="20" t="str">
        <f t="shared" si="3"/>
        <v>A31</v>
      </c>
      <c r="C31" s="21">
        <v>20</v>
      </c>
      <c r="D31" s="9">
        <f t="shared" si="4"/>
        <v>970445.7715912805</v>
      </c>
      <c r="E31" s="9">
        <f t="shared" si="7"/>
        <v>9158.6683384158</v>
      </c>
      <c r="F31" s="9">
        <f t="shared" si="5"/>
        <v>7480.519489349453</v>
      </c>
      <c r="G31" s="9">
        <f t="shared" si="0"/>
        <v>1678.1488490663478</v>
      </c>
      <c r="H31" s="9">
        <f t="shared" si="1"/>
        <v>968767.6227422141</v>
      </c>
      <c r="I31" s="10">
        <f t="shared" si="2"/>
        <v>0.9687676227422142</v>
      </c>
      <c r="K31" s="1">
        <v>0.0925</v>
      </c>
    </row>
    <row r="32" spans="1:11" ht="15.75" customHeight="1">
      <c r="A32" s="22">
        <f t="shared" si="6"/>
        <v>42490</v>
      </c>
      <c r="B32" s="20" t="str">
        <f t="shared" si="3"/>
        <v>A32</v>
      </c>
      <c r="C32" s="21">
        <v>21</v>
      </c>
      <c r="D32" s="9">
        <f t="shared" si="4"/>
        <v>968767.6227422141</v>
      </c>
      <c r="E32" s="9">
        <f t="shared" si="7"/>
        <v>9158.6683384158</v>
      </c>
      <c r="F32" s="9">
        <f t="shared" si="5"/>
        <v>7467.583758637901</v>
      </c>
      <c r="G32" s="9">
        <f t="shared" si="0"/>
        <v>1691.0845797778993</v>
      </c>
      <c r="H32" s="9">
        <f t="shared" si="1"/>
        <v>967076.5381624362</v>
      </c>
      <c r="I32" s="10">
        <f t="shared" si="2"/>
        <v>0.9670765381624362</v>
      </c>
      <c r="K32" s="1">
        <v>0.0925</v>
      </c>
    </row>
    <row r="33" spans="1:11" ht="15.75" customHeight="1">
      <c r="A33" s="22">
        <f t="shared" si="6"/>
        <v>42521</v>
      </c>
      <c r="B33" s="20" t="str">
        <f t="shared" si="3"/>
        <v>A33</v>
      </c>
      <c r="C33" s="21">
        <v>22</v>
      </c>
      <c r="D33" s="9">
        <f t="shared" si="4"/>
        <v>967076.5381624362</v>
      </c>
      <c r="E33" s="9">
        <f t="shared" si="7"/>
        <v>9158.6683384158</v>
      </c>
      <c r="F33" s="9">
        <f t="shared" si="5"/>
        <v>7454.548315002113</v>
      </c>
      <c r="G33" s="9">
        <f t="shared" si="0"/>
        <v>1704.1200234136877</v>
      </c>
      <c r="H33" s="9">
        <f t="shared" si="1"/>
        <v>965372.4181390225</v>
      </c>
      <c r="I33" s="10">
        <f t="shared" si="2"/>
        <v>0.9653724181390225</v>
      </c>
      <c r="K33" s="1">
        <v>0.0925</v>
      </c>
    </row>
    <row r="34" spans="1:11" ht="15.75" customHeight="1">
      <c r="A34" s="22">
        <f t="shared" si="6"/>
        <v>42551</v>
      </c>
      <c r="B34" s="20" t="str">
        <f t="shared" si="3"/>
        <v>A34</v>
      </c>
      <c r="C34" s="21">
        <v>23</v>
      </c>
      <c r="D34" s="9">
        <f t="shared" si="4"/>
        <v>965372.4181390225</v>
      </c>
      <c r="E34" s="9">
        <f t="shared" si="7"/>
        <v>9158.6683384158</v>
      </c>
      <c r="F34" s="9">
        <f t="shared" si="5"/>
        <v>7441.412389821632</v>
      </c>
      <c r="G34" s="9">
        <f t="shared" si="0"/>
        <v>1717.2559485941683</v>
      </c>
      <c r="H34" s="9">
        <f t="shared" si="1"/>
        <v>963655.1621904284</v>
      </c>
      <c r="I34" s="10">
        <f t="shared" si="2"/>
        <v>0.9636551621904283</v>
      </c>
      <c r="K34" s="1">
        <v>0.0925</v>
      </c>
    </row>
    <row r="35" spans="1:11" ht="15.75" customHeight="1">
      <c r="A35" s="22">
        <f t="shared" si="6"/>
        <v>42582</v>
      </c>
      <c r="B35" s="20" t="str">
        <f t="shared" si="3"/>
        <v>A35</v>
      </c>
      <c r="C35" s="21">
        <v>24</v>
      </c>
      <c r="D35" s="9">
        <f t="shared" si="4"/>
        <v>963655.1621904284</v>
      </c>
      <c r="E35" s="9">
        <f t="shared" si="7"/>
        <v>9158.6683384158</v>
      </c>
      <c r="F35" s="9">
        <f t="shared" si="5"/>
        <v>7428.175208551219</v>
      </c>
      <c r="G35" s="9">
        <f t="shared" si="0"/>
        <v>1730.4931298645815</v>
      </c>
      <c r="H35" s="9">
        <f t="shared" si="1"/>
        <v>961924.6690605638</v>
      </c>
      <c r="I35" s="10">
        <f t="shared" si="2"/>
        <v>0.9619246690605637</v>
      </c>
      <c r="K35" s="1">
        <v>0.0925</v>
      </c>
    </row>
    <row r="36" spans="1:11" ht="15.75" customHeight="1">
      <c r="A36" s="22">
        <f t="shared" si="6"/>
        <v>42613</v>
      </c>
      <c r="B36" s="20" t="str">
        <f t="shared" si="3"/>
        <v>A36</v>
      </c>
      <c r="C36" s="21">
        <v>25</v>
      </c>
      <c r="D36" s="9">
        <f t="shared" si="4"/>
        <v>961924.6690605638</v>
      </c>
      <c r="E36" s="9">
        <f t="shared" si="7"/>
        <v>9158.6683384158</v>
      </c>
      <c r="F36" s="9">
        <f t="shared" si="5"/>
        <v>7414.835990675179</v>
      </c>
      <c r="G36" s="9">
        <f t="shared" si="0"/>
        <v>1743.8323477406211</v>
      </c>
      <c r="H36" s="9">
        <f t="shared" si="1"/>
        <v>960180.8367128231</v>
      </c>
      <c r="I36" s="10">
        <f t="shared" si="2"/>
        <v>0.9601808367128232</v>
      </c>
      <c r="K36" s="1">
        <v>0.0925</v>
      </c>
    </row>
    <row r="37" spans="1:11" ht="15.75" customHeight="1">
      <c r="A37" s="22">
        <f t="shared" si="6"/>
        <v>42643</v>
      </c>
      <c r="B37" s="20" t="str">
        <f t="shared" si="3"/>
        <v>A37</v>
      </c>
      <c r="C37" s="21">
        <v>26</v>
      </c>
      <c r="D37" s="9">
        <f t="shared" si="4"/>
        <v>960180.8367128231</v>
      </c>
      <c r="E37" s="9">
        <f t="shared" si="7"/>
        <v>9158.668338415799</v>
      </c>
      <c r="F37" s="9">
        <f t="shared" si="5"/>
        <v>7401.393949661345</v>
      </c>
      <c r="G37" s="9">
        <f t="shared" si="0"/>
        <v>1757.2743887544539</v>
      </c>
      <c r="H37" s="9">
        <f t="shared" si="1"/>
        <v>958423.5623240686</v>
      </c>
      <c r="I37" s="10">
        <f t="shared" si="2"/>
        <v>0.9584235623240687</v>
      </c>
      <c r="K37" s="1">
        <v>0.0925</v>
      </c>
    </row>
    <row r="38" spans="1:11" ht="15.75" customHeight="1">
      <c r="A38" s="22">
        <f t="shared" si="6"/>
        <v>42674</v>
      </c>
      <c r="B38" s="20" t="str">
        <f t="shared" si="3"/>
        <v>A38</v>
      </c>
      <c r="C38" s="21">
        <v>27</v>
      </c>
      <c r="D38" s="9">
        <f t="shared" si="4"/>
        <v>958423.5623240686</v>
      </c>
      <c r="E38" s="9">
        <f t="shared" si="7"/>
        <v>9158.668338415799</v>
      </c>
      <c r="F38" s="9">
        <f t="shared" si="5"/>
        <v>7387.848292914696</v>
      </c>
      <c r="G38" s="9">
        <f t="shared" si="0"/>
        <v>1770.8200455011029</v>
      </c>
      <c r="H38" s="9">
        <f t="shared" si="1"/>
        <v>956652.7422785675</v>
      </c>
      <c r="I38" s="10">
        <f t="shared" si="2"/>
        <v>0.9566527422785676</v>
      </c>
      <c r="K38" s="1">
        <v>0.0925</v>
      </c>
    </row>
    <row r="39" spans="1:11" ht="15.75" customHeight="1">
      <c r="A39" s="22">
        <f t="shared" si="6"/>
        <v>42704</v>
      </c>
      <c r="B39" s="20" t="str">
        <f t="shared" si="3"/>
        <v>A39</v>
      </c>
      <c r="C39" s="21">
        <v>28</v>
      </c>
      <c r="D39" s="9">
        <f t="shared" si="4"/>
        <v>956652.7422785675</v>
      </c>
      <c r="E39" s="9">
        <f t="shared" si="7"/>
        <v>9158.668338415799</v>
      </c>
      <c r="F39" s="9">
        <f t="shared" si="5"/>
        <v>7374.198221730625</v>
      </c>
      <c r="G39" s="9">
        <f t="shared" si="0"/>
        <v>1784.4701166851737</v>
      </c>
      <c r="H39" s="9">
        <f t="shared" si="1"/>
        <v>954868.2721618824</v>
      </c>
      <c r="I39" s="10">
        <f t="shared" si="2"/>
        <v>0.9548682721618824</v>
      </c>
      <c r="K39" s="1">
        <v>0.0925</v>
      </c>
    </row>
    <row r="40" spans="1:11" ht="15.75" customHeight="1">
      <c r="A40" s="22">
        <f t="shared" si="6"/>
        <v>42735</v>
      </c>
      <c r="B40" s="20" t="str">
        <f t="shared" si="3"/>
        <v>A40</v>
      </c>
      <c r="C40" s="21">
        <v>29</v>
      </c>
      <c r="D40" s="9">
        <f t="shared" si="4"/>
        <v>954868.2721618824</v>
      </c>
      <c r="E40" s="9">
        <f t="shared" si="7"/>
        <v>9158.6683384158</v>
      </c>
      <c r="F40" s="9">
        <f t="shared" si="5"/>
        <v>7360.442931247843</v>
      </c>
      <c r="G40" s="9">
        <f t="shared" si="0"/>
        <v>1798.2254071679572</v>
      </c>
      <c r="H40" s="9">
        <f t="shared" si="1"/>
        <v>953070.0467547145</v>
      </c>
      <c r="I40" s="10">
        <f t="shared" si="2"/>
        <v>0.9530700467547144</v>
      </c>
      <c r="K40" s="1">
        <v>0.0925</v>
      </c>
    </row>
    <row r="41" spans="1:11" ht="15.75" customHeight="1">
      <c r="A41" s="22">
        <f t="shared" si="6"/>
        <v>42766</v>
      </c>
      <c r="B41" s="20" t="str">
        <f t="shared" si="3"/>
        <v>A41</v>
      </c>
      <c r="C41" s="21">
        <v>30</v>
      </c>
      <c r="D41" s="9">
        <f t="shared" si="4"/>
        <v>953070.0467547145</v>
      </c>
      <c r="E41" s="9">
        <f t="shared" si="7"/>
        <v>9158.668338415799</v>
      </c>
      <c r="F41" s="9">
        <f t="shared" si="5"/>
        <v>7346.581610400924</v>
      </c>
      <c r="G41" s="9">
        <f t="shared" si="0"/>
        <v>1812.086728014875</v>
      </c>
      <c r="H41" s="9">
        <f t="shared" si="1"/>
        <v>951257.9600266996</v>
      </c>
      <c r="I41" s="10">
        <f t="shared" si="2"/>
        <v>0.9512579600266996</v>
      </c>
      <c r="K41" s="1">
        <v>0.0925</v>
      </c>
    </row>
    <row r="42" spans="1:11" ht="15.75" customHeight="1">
      <c r="A42" s="22">
        <f t="shared" si="6"/>
        <v>42794</v>
      </c>
      <c r="B42" s="20" t="str">
        <f t="shared" si="3"/>
        <v>A42</v>
      </c>
      <c r="C42" s="21">
        <v>31</v>
      </c>
      <c r="D42" s="9">
        <f t="shared" si="4"/>
        <v>951257.9600266996</v>
      </c>
      <c r="E42" s="9">
        <f t="shared" si="7"/>
        <v>9158.6683384158</v>
      </c>
      <c r="F42" s="9">
        <f t="shared" si="5"/>
        <v>7332.613441872476</v>
      </c>
      <c r="G42" s="9">
        <f t="shared" si="0"/>
        <v>1826.0548965433245</v>
      </c>
      <c r="H42" s="9">
        <f t="shared" si="1"/>
        <v>949431.9051301563</v>
      </c>
      <c r="I42" s="10">
        <f t="shared" si="2"/>
        <v>0.9494319051301563</v>
      </c>
      <c r="K42" s="1">
        <v>0.0925</v>
      </c>
    </row>
    <row r="43" spans="1:11" ht="15.75" customHeight="1">
      <c r="A43" s="22">
        <f t="shared" si="6"/>
        <v>42825</v>
      </c>
      <c r="B43" s="20" t="str">
        <f t="shared" si="3"/>
        <v>A43</v>
      </c>
      <c r="C43" s="21">
        <v>32</v>
      </c>
      <c r="D43" s="9">
        <f t="shared" si="4"/>
        <v>949431.9051301563</v>
      </c>
      <c r="E43" s="9">
        <f t="shared" si="7"/>
        <v>9158.6683384158</v>
      </c>
      <c r="F43" s="9">
        <f t="shared" si="5"/>
        <v>7318.537602044955</v>
      </c>
      <c r="G43" s="9">
        <f t="shared" si="0"/>
        <v>1840.1307363708456</v>
      </c>
      <c r="H43" s="9">
        <f t="shared" si="1"/>
        <v>947591.7743937855</v>
      </c>
      <c r="I43" s="10">
        <f t="shared" si="2"/>
        <v>0.9475917743937855</v>
      </c>
      <c r="K43" s="1">
        <v>0.0925</v>
      </c>
    </row>
    <row r="44" spans="1:11" ht="15.75" customHeight="1">
      <c r="A44" s="22">
        <f t="shared" si="6"/>
        <v>42855</v>
      </c>
      <c r="B44" s="20" t="str">
        <f t="shared" si="3"/>
        <v>A44</v>
      </c>
      <c r="C44" s="21">
        <v>33</v>
      </c>
      <c r="D44" s="9">
        <f t="shared" si="4"/>
        <v>947591.7743937855</v>
      </c>
      <c r="E44" s="9">
        <f t="shared" si="7"/>
        <v>9158.6683384158</v>
      </c>
      <c r="F44" s="9">
        <f t="shared" si="5"/>
        <v>7304.353260952096</v>
      </c>
      <c r="G44" s="9">
        <f t="shared" si="0"/>
        <v>1854.3150774637043</v>
      </c>
      <c r="H44" s="9">
        <f t="shared" si="1"/>
        <v>945737.4593163218</v>
      </c>
      <c r="I44" s="10">
        <f t="shared" si="2"/>
        <v>0.9457374593163218</v>
      </c>
      <c r="K44" s="1">
        <v>0.0925</v>
      </c>
    </row>
    <row r="45" spans="1:11" ht="15.75" customHeight="1">
      <c r="A45" s="22">
        <f t="shared" si="6"/>
        <v>42886</v>
      </c>
      <c r="B45" s="20" t="str">
        <f t="shared" si="3"/>
        <v>A45</v>
      </c>
      <c r="C45" s="21">
        <v>34</v>
      </c>
      <c r="D45" s="9">
        <f t="shared" si="4"/>
        <v>945737.4593163218</v>
      </c>
      <c r="E45" s="9">
        <f t="shared" si="7"/>
        <v>9158.6683384158</v>
      </c>
      <c r="F45" s="9">
        <f t="shared" si="5"/>
        <v>7290.05958222998</v>
      </c>
      <c r="G45" s="9">
        <f t="shared" si="0"/>
        <v>1868.6087561858203</v>
      </c>
      <c r="H45" s="9">
        <f t="shared" si="1"/>
        <v>943868.8505601359</v>
      </c>
      <c r="I45" s="10">
        <f t="shared" si="2"/>
        <v>0.9438688505601359</v>
      </c>
      <c r="K45" s="1">
        <v>0.0925</v>
      </c>
    </row>
    <row r="46" spans="1:11" ht="15.75" customHeight="1">
      <c r="A46" s="22">
        <f t="shared" si="6"/>
        <v>42916</v>
      </c>
      <c r="B46" s="20" t="str">
        <f t="shared" si="3"/>
        <v>A46</v>
      </c>
      <c r="C46" s="21">
        <v>35</v>
      </c>
      <c r="D46" s="9">
        <f t="shared" si="4"/>
        <v>943868.8505601359</v>
      </c>
      <c r="E46" s="9">
        <f t="shared" si="7"/>
        <v>9158.668338415799</v>
      </c>
      <c r="F46" s="9">
        <f t="shared" si="5"/>
        <v>7275.6557230677145</v>
      </c>
      <c r="G46" s="9">
        <f t="shared" si="0"/>
        <v>1883.0126153480842</v>
      </c>
      <c r="H46" s="9">
        <f t="shared" si="1"/>
        <v>941985.8379447878</v>
      </c>
      <c r="I46" s="10">
        <f t="shared" si="2"/>
        <v>0.9419858379447879</v>
      </c>
      <c r="K46" s="1">
        <v>0.0925</v>
      </c>
    </row>
    <row r="47" spans="1:11" ht="15.75" customHeight="1">
      <c r="A47" s="22">
        <f t="shared" si="6"/>
        <v>42947</v>
      </c>
      <c r="B47" s="20" t="str">
        <f t="shared" si="3"/>
        <v>A47</v>
      </c>
      <c r="C47" s="21">
        <v>36</v>
      </c>
      <c r="D47" s="9">
        <f t="shared" si="4"/>
        <v>941985.8379447878</v>
      </c>
      <c r="E47" s="9">
        <f t="shared" si="7"/>
        <v>9158.6683384158</v>
      </c>
      <c r="F47" s="9">
        <f t="shared" si="5"/>
        <v>7261.14083415774</v>
      </c>
      <c r="G47" s="9">
        <f t="shared" si="0"/>
        <v>1897.5275042580606</v>
      </c>
      <c r="H47" s="9">
        <f t="shared" si="1"/>
        <v>940088.3104405297</v>
      </c>
      <c r="I47" s="10">
        <f t="shared" si="2"/>
        <v>0.9400883104405298</v>
      </c>
      <c r="K47" s="1">
        <v>0.0925</v>
      </c>
    </row>
    <row r="48" spans="1:11" ht="15.75" customHeight="1">
      <c r="A48" s="22">
        <f t="shared" si="6"/>
        <v>42978</v>
      </c>
      <c r="B48" s="20" t="str">
        <f t="shared" si="3"/>
        <v>A48</v>
      </c>
      <c r="C48" s="21">
        <v>37</v>
      </c>
      <c r="D48" s="9">
        <f t="shared" si="4"/>
        <v>940088.3104405297</v>
      </c>
      <c r="E48" s="9">
        <f t="shared" si="7"/>
        <v>9158.668338415799</v>
      </c>
      <c r="F48" s="9">
        <f t="shared" si="5"/>
        <v>7246.5140596457495</v>
      </c>
      <c r="G48" s="9">
        <f t="shared" si="0"/>
        <v>1912.1542787700491</v>
      </c>
      <c r="H48" s="9">
        <f t="shared" si="1"/>
        <v>938176.1561617596</v>
      </c>
      <c r="I48" s="10">
        <f t="shared" si="2"/>
        <v>0.9381761561617596</v>
      </c>
      <c r="K48" s="1">
        <v>0.0925</v>
      </c>
    </row>
    <row r="49" spans="1:11" ht="15.75" customHeight="1">
      <c r="A49" s="22">
        <f t="shared" si="6"/>
        <v>43008</v>
      </c>
      <c r="B49" s="20" t="str">
        <f t="shared" si="3"/>
        <v>A49</v>
      </c>
      <c r="C49" s="21">
        <v>38</v>
      </c>
      <c r="D49" s="9">
        <f t="shared" si="4"/>
        <v>938176.1561617596</v>
      </c>
      <c r="E49" s="9">
        <f t="shared" si="7"/>
        <v>9158.668338415799</v>
      </c>
      <c r="F49" s="9">
        <f t="shared" si="5"/>
        <v>7231.77453708023</v>
      </c>
      <c r="G49" s="9">
        <f t="shared" si="0"/>
        <v>1926.8938013355682</v>
      </c>
      <c r="H49" s="9">
        <f t="shared" si="1"/>
        <v>936249.262360424</v>
      </c>
      <c r="I49" s="10">
        <f t="shared" si="2"/>
        <v>0.936249262360424</v>
      </c>
      <c r="K49" s="1">
        <v>0.0925</v>
      </c>
    </row>
    <row r="50" spans="1:11" ht="15.75" customHeight="1">
      <c r="A50" s="22">
        <f t="shared" si="6"/>
        <v>43039</v>
      </c>
      <c r="B50" s="20" t="str">
        <f t="shared" si="3"/>
        <v>A50</v>
      </c>
      <c r="C50" s="21">
        <v>39</v>
      </c>
      <c r="D50" s="9">
        <f t="shared" si="4"/>
        <v>936249.262360424</v>
      </c>
      <c r="E50" s="9">
        <f t="shared" si="7"/>
        <v>9158.668338415799</v>
      </c>
      <c r="F50" s="9">
        <f t="shared" si="5"/>
        <v>7216.921397361602</v>
      </c>
      <c r="G50" s="9">
        <f t="shared" si="0"/>
        <v>1941.7469410541962</v>
      </c>
      <c r="H50" s="9">
        <f t="shared" si="1"/>
        <v>934307.5154193698</v>
      </c>
      <c r="I50" s="10">
        <f t="shared" si="2"/>
        <v>0.9343075154193698</v>
      </c>
      <c r="K50" s="1">
        <v>0.0925</v>
      </c>
    </row>
    <row r="51" spans="1:11" ht="15.75" customHeight="1">
      <c r="A51" s="22">
        <f t="shared" si="6"/>
        <v>43069</v>
      </c>
      <c r="B51" s="20" t="str">
        <f t="shared" si="3"/>
        <v>A51</v>
      </c>
      <c r="C51" s="21">
        <v>40</v>
      </c>
      <c r="D51" s="9">
        <f t="shared" si="4"/>
        <v>934307.5154193698</v>
      </c>
      <c r="E51" s="9">
        <f t="shared" si="7"/>
        <v>9158.668338415799</v>
      </c>
      <c r="F51" s="9">
        <f t="shared" si="5"/>
        <v>7201.953764690975</v>
      </c>
      <c r="G51" s="9">
        <f t="shared" si="0"/>
        <v>1956.7145737248238</v>
      </c>
      <c r="H51" s="9">
        <f t="shared" si="1"/>
        <v>932350.800845645</v>
      </c>
      <c r="I51" s="10">
        <f t="shared" si="2"/>
        <v>0.932350800845645</v>
      </c>
      <c r="K51" s="1">
        <v>0.0925</v>
      </c>
    </row>
    <row r="52" spans="1:11" ht="15.75" customHeight="1">
      <c r="A52" s="22">
        <f t="shared" si="6"/>
        <v>43100</v>
      </c>
      <c r="B52" s="20" t="str">
        <f t="shared" si="3"/>
        <v>A52</v>
      </c>
      <c r="C52" s="21">
        <v>41</v>
      </c>
      <c r="D52" s="9">
        <f t="shared" si="4"/>
        <v>932350.800845645</v>
      </c>
      <c r="E52" s="9">
        <f t="shared" si="7"/>
        <v>9158.668338415799</v>
      </c>
      <c r="F52" s="9">
        <f t="shared" si="5"/>
        <v>7186.870756518514</v>
      </c>
      <c r="G52" s="9">
        <f t="shared" si="0"/>
        <v>1971.7975818972845</v>
      </c>
      <c r="H52" s="9">
        <f t="shared" si="1"/>
        <v>930379.0032637478</v>
      </c>
      <c r="I52" s="10">
        <f t="shared" si="2"/>
        <v>0.9303790032637478</v>
      </c>
      <c r="K52" s="1">
        <v>0.0925</v>
      </c>
    </row>
    <row r="53" spans="1:11" ht="15.75" customHeight="1">
      <c r="A53" s="22">
        <f t="shared" si="6"/>
        <v>43131</v>
      </c>
      <c r="B53" s="20" t="str">
        <f t="shared" si="3"/>
        <v>A53</v>
      </c>
      <c r="C53" s="21">
        <v>42</v>
      </c>
      <c r="D53" s="9">
        <f t="shared" si="4"/>
        <v>930379.0032637478</v>
      </c>
      <c r="E53" s="9">
        <f t="shared" si="7"/>
        <v>9158.668338415799</v>
      </c>
      <c r="F53" s="9">
        <f t="shared" si="5"/>
        <v>7171.671483491388</v>
      </c>
      <c r="G53" s="9">
        <f t="shared" si="0"/>
        <v>1986.9968549244104</v>
      </c>
      <c r="H53" s="9">
        <f t="shared" si="1"/>
        <v>928392.0064088234</v>
      </c>
      <c r="I53" s="10">
        <f t="shared" si="2"/>
        <v>0.9283920064088235</v>
      </c>
      <c r="K53" s="1">
        <v>0.0925</v>
      </c>
    </row>
    <row r="54" spans="1:11" ht="15.75" customHeight="1">
      <c r="A54" s="22">
        <f t="shared" si="6"/>
        <v>43159</v>
      </c>
      <c r="B54" s="20" t="str">
        <f t="shared" si="3"/>
        <v>A54</v>
      </c>
      <c r="C54" s="21">
        <v>43</v>
      </c>
      <c r="D54" s="9">
        <f t="shared" si="4"/>
        <v>928392.0064088234</v>
      </c>
      <c r="E54" s="9">
        <f t="shared" si="7"/>
        <v>9158.6683384158</v>
      </c>
      <c r="F54" s="9">
        <f t="shared" si="5"/>
        <v>7156.355049401347</v>
      </c>
      <c r="G54" s="9">
        <f t="shared" si="0"/>
        <v>2002.3132890144534</v>
      </c>
      <c r="H54" s="9">
        <f t="shared" si="1"/>
        <v>926389.6931198089</v>
      </c>
      <c r="I54" s="10">
        <f t="shared" si="2"/>
        <v>0.9263896931198089</v>
      </c>
      <c r="K54" s="1">
        <v>0.0925</v>
      </c>
    </row>
    <row r="55" spans="1:11" ht="15.75" customHeight="1">
      <c r="A55" s="22">
        <f t="shared" si="6"/>
        <v>43190</v>
      </c>
      <c r="B55" s="20" t="str">
        <f t="shared" si="3"/>
        <v>A55</v>
      </c>
      <c r="C55" s="21">
        <v>44</v>
      </c>
      <c r="D55" s="9">
        <f t="shared" si="4"/>
        <v>926389.6931198089</v>
      </c>
      <c r="E55" s="9">
        <f t="shared" si="7"/>
        <v>9158.6683384158</v>
      </c>
      <c r="F55" s="9">
        <f t="shared" si="5"/>
        <v>7140.9205511318605</v>
      </c>
      <c r="G55" s="9">
        <f t="shared" si="0"/>
        <v>2017.74778728394</v>
      </c>
      <c r="H55" s="9">
        <f t="shared" si="1"/>
        <v>924371.945332525</v>
      </c>
      <c r="I55" s="10">
        <f t="shared" si="2"/>
        <v>0.924371945332525</v>
      </c>
      <c r="K55" s="1">
        <v>0.0925</v>
      </c>
    </row>
    <row r="56" spans="1:11" ht="15.75" customHeight="1">
      <c r="A56" s="22">
        <f t="shared" si="6"/>
        <v>43220</v>
      </c>
      <c r="B56" s="20" t="str">
        <f t="shared" si="3"/>
        <v>A56</v>
      </c>
      <c r="C56" s="21">
        <v>45</v>
      </c>
      <c r="D56" s="9">
        <f t="shared" si="4"/>
        <v>924371.945332525</v>
      </c>
      <c r="E56" s="9">
        <f t="shared" si="7"/>
        <v>9158.6683384158</v>
      </c>
      <c r="F56" s="9">
        <f t="shared" si="5"/>
        <v>7125.36707860488</v>
      </c>
      <c r="G56" s="9">
        <f t="shared" si="0"/>
        <v>2033.3012598109208</v>
      </c>
      <c r="H56" s="9">
        <f t="shared" si="1"/>
        <v>922338.644072714</v>
      </c>
      <c r="I56" s="10">
        <f t="shared" si="2"/>
        <v>0.922338644072714</v>
      </c>
      <c r="K56" s="1">
        <v>0.0925</v>
      </c>
    </row>
    <row r="57" spans="1:11" ht="15.75" customHeight="1">
      <c r="A57" s="22">
        <f t="shared" si="6"/>
        <v>43251</v>
      </c>
      <c r="B57" s="20" t="str">
        <f t="shared" si="3"/>
        <v>A57</v>
      </c>
      <c r="C57" s="21">
        <v>46</v>
      </c>
      <c r="D57" s="9">
        <f t="shared" si="4"/>
        <v>922338.644072714</v>
      </c>
      <c r="E57" s="9">
        <f t="shared" si="7"/>
        <v>9158.668338415799</v>
      </c>
      <c r="F57" s="9">
        <f t="shared" si="5"/>
        <v>7109.693714727171</v>
      </c>
      <c r="G57" s="9">
        <f t="shared" si="0"/>
        <v>2048.9746236886276</v>
      </c>
      <c r="H57" s="9">
        <f t="shared" si="1"/>
        <v>920289.6694490254</v>
      </c>
      <c r="I57" s="10">
        <f t="shared" si="2"/>
        <v>0.9202896694490255</v>
      </c>
      <c r="K57" s="1">
        <v>0.0925</v>
      </c>
    </row>
    <row r="58" spans="1:11" ht="15.75" customHeight="1">
      <c r="A58" s="22">
        <f t="shared" si="6"/>
        <v>43281</v>
      </c>
      <c r="B58" s="20" t="str">
        <f t="shared" si="3"/>
        <v>A58</v>
      </c>
      <c r="C58" s="21">
        <v>47</v>
      </c>
      <c r="D58" s="9">
        <f t="shared" si="4"/>
        <v>920289.6694490254</v>
      </c>
      <c r="E58" s="9">
        <f t="shared" si="7"/>
        <v>9158.668338415799</v>
      </c>
      <c r="F58" s="9">
        <f t="shared" si="5"/>
        <v>7093.899535336237</v>
      </c>
      <c r="G58" s="9">
        <f t="shared" si="0"/>
        <v>2064.7688030795616</v>
      </c>
      <c r="H58" s="9">
        <f t="shared" si="1"/>
        <v>918224.9006459458</v>
      </c>
      <c r="I58" s="10">
        <f t="shared" si="2"/>
        <v>0.9182249006459458</v>
      </c>
      <c r="K58" s="1">
        <v>0.0925</v>
      </c>
    </row>
    <row r="59" spans="1:11" ht="15.75" customHeight="1">
      <c r="A59" s="22">
        <f t="shared" si="6"/>
        <v>43312</v>
      </c>
      <c r="B59" s="20" t="str">
        <f t="shared" si="3"/>
        <v>A59</v>
      </c>
      <c r="C59" s="21">
        <v>48</v>
      </c>
      <c r="D59" s="9">
        <f t="shared" si="4"/>
        <v>918224.9006459458</v>
      </c>
      <c r="E59" s="9">
        <f t="shared" si="7"/>
        <v>9158.668338415799</v>
      </c>
      <c r="F59" s="9">
        <f t="shared" si="5"/>
        <v>7077.983609145832</v>
      </c>
      <c r="G59" s="9">
        <f t="shared" si="0"/>
        <v>2080.6847292699667</v>
      </c>
      <c r="H59" s="9">
        <f t="shared" si="1"/>
        <v>916144.2159166759</v>
      </c>
      <c r="I59" s="10">
        <f t="shared" si="2"/>
        <v>0.9161442159166758</v>
      </c>
      <c r="K59" s="1">
        <v>0.0925</v>
      </c>
    </row>
    <row r="60" spans="1:11" ht="15.75" customHeight="1">
      <c r="A60" s="22">
        <f t="shared" si="6"/>
        <v>43343</v>
      </c>
      <c r="B60" s="20" t="str">
        <f t="shared" si="3"/>
        <v>A60</v>
      </c>
      <c r="C60" s="21">
        <v>49</v>
      </c>
      <c r="D60" s="9">
        <f t="shared" si="4"/>
        <v>916144.2159166759</v>
      </c>
      <c r="E60" s="9">
        <f t="shared" si="7"/>
        <v>9158.668338415799</v>
      </c>
      <c r="F60" s="9">
        <f t="shared" si="5"/>
        <v>7061.944997691043</v>
      </c>
      <c r="G60" s="9">
        <f t="shared" si="0"/>
        <v>2096.723340724756</v>
      </c>
      <c r="H60" s="9">
        <f t="shared" si="1"/>
        <v>914047.4925759512</v>
      </c>
      <c r="I60" s="10">
        <f t="shared" si="2"/>
        <v>0.9140474925759512</v>
      </c>
      <c r="K60" s="1">
        <v>0.0925</v>
      </c>
    </row>
    <row r="61" spans="1:11" ht="15.75" customHeight="1">
      <c r="A61" s="22">
        <f t="shared" si="6"/>
        <v>43373</v>
      </c>
      <c r="B61" s="20" t="str">
        <f t="shared" si="3"/>
        <v>A61</v>
      </c>
      <c r="C61" s="21">
        <v>50</v>
      </c>
      <c r="D61" s="9">
        <f t="shared" si="4"/>
        <v>914047.4925759512</v>
      </c>
      <c r="E61" s="9">
        <f t="shared" si="7"/>
        <v>9158.668338415799</v>
      </c>
      <c r="F61" s="9">
        <f t="shared" si="5"/>
        <v>7045.782755272957</v>
      </c>
      <c r="G61" s="9">
        <f t="shared" si="0"/>
        <v>2112.885583142842</v>
      </c>
      <c r="H61" s="9">
        <f t="shared" si="1"/>
        <v>911934.6069928083</v>
      </c>
      <c r="I61" s="10">
        <f t="shared" si="2"/>
        <v>0.9119346069928083</v>
      </c>
      <c r="K61" s="1">
        <v>0.0925</v>
      </c>
    </row>
    <row r="62" spans="1:11" ht="15.75" customHeight="1">
      <c r="A62" s="22">
        <f t="shared" si="6"/>
        <v>43404</v>
      </c>
      <c r="B62" s="20" t="str">
        <f t="shared" si="3"/>
        <v>A62</v>
      </c>
      <c r="C62" s="21">
        <v>51</v>
      </c>
      <c r="D62" s="9">
        <f t="shared" si="4"/>
        <v>911934.6069928083</v>
      </c>
      <c r="E62" s="9">
        <f t="shared" si="7"/>
        <v>9158.668338415799</v>
      </c>
      <c r="F62" s="9">
        <f t="shared" si="5"/>
        <v>7029.495928902897</v>
      </c>
      <c r="G62" s="9">
        <f t="shared" si="0"/>
        <v>2129.172409512902</v>
      </c>
      <c r="H62" s="9">
        <f t="shared" si="1"/>
        <v>909805.4345832954</v>
      </c>
      <c r="I62" s="10">
        <f t="shared" si="2"/>
        <v>0.9098054345832953</v>
      </c>
      <c r="K62" s="1">
        <v>0.0925</v>
      </c>
    </row>
    <row r="63" spans="1:11" ht="15.75" customHeight="1">
      <c r="A63" s="22">
        <f t="shared" si="6"/>
        <v>43434</v>
      </c>
      <c r="B63" s="20" t="str">
        <f t="shared" si="3"/>
        <v>A63</v>
      </c>
      <c r="C63" s="21">
        <v>52</v>
      </c>
      <c r="D63" s="9">
        <f t="shared" si="4"/>
        <v>909805.4345832954</v>
      </c>
      <c r="E63" s="9">
        <f t="shared" si="7"/>
        <v>9158.668338415799</v>
      </c>
      <c r="F63" s="9">
        <f t="shared" si="5"/>
        <v>7013.083558246235</v>
      </c>
      <c r="G63" s="9">
        <f t="shared" si="0"/>
        <v>2145.5847801695636</v>
      </c>
      <c r="H63" s="9">
        <f t="shared" si="1"/>
        <v>907659.8498031258</v>
      </c>
      <c r="I63" s="10">
        <f t="shared" si="2"/>
        <v>0.9076598498031259</v>
      </c>
      <c r="K63" s="1">
        <v>0.0925</v>
      </c>
    </row>
    <row r="64" spans="1:11" ht="15.75" customHeight="1">
      <c r="A64" s="22">
        <f t="shared" si="6"/>
        <v>43465</v>
      </c>
      <c r="B64" s="20" t="str">
        <f t="shared" si="3"/>
        <v>A64</v>
      </c>
      <c r="C64" s="21">
        <v>53</v>
      </c>
      <c r="D64" s="9">
        <f t="shared" si="4"/>
        <v>907659.8498031258</v>
      </c>
      <c r="E64" s="9">
        <f t="shared" si="7"/>
        <v>9158.6683384158</v>
      </c>
      <c r="F64" s="9">
        <f t="shared" si="5"/>
        <v>6996.544675565761</v>
      </c>
      <c r="G64" s="9">
        <f t="shared" si="0"/>
        <v>2162.123662850039</v>
      </c>
      <c r="H64" s="9">
        <f t="shared" si="1"/>
        <v>905497.7261402758</v>
      </c>
      <c r="I64" s="10">
        <f t="shared" si="2"/>
        <v>0.9054977261402758</v>
      </c>
      <c r="K64" s="1">
        <v>0.0925</v>
      </c>
    </row>
    <row r="65" spans="1:11" ht="15.75" customHeight="1">
      <c r="A65" s="22">
        <f t="shared" si="6"/>
        <v>43496</v>
      </c>
      <c r="B65" s="20" t="str">
        <f t="shared" si="3"/>
        <v>A65</v>
      </c>
      <c r="C65" s="21">
        <v>54</v>
      </c>
      <c r="D65" s="9">
        <f t="shared" si="4"/>
        <v>905497.7261402758</v>
      </c>
      <c r="E65" s="9">
        <f t="shared" si="7"/>
        <v>9158.6683384158</v>
      </c>
      <c r="F65" s="9">
        <f t="shared" si="5"/>
        <v>6979.878305664625</v>
      </c>
      <c r="G65" s="9">
        <f t="shared" si="0"/>
        <v>2178.790032751175</v>
      </c>
      <c r="H65" s="9">
        <f t="shared" si="1"/>
        <v>903318.9361075247</v>
      </c>
      <c r="I65" s="10">
        <f t="shared" si="2"/>
        <v>0.9033189361075247</v>
      </c>
      <c r="K65" s="1">
        <v>0.0925</v>
      </c>
    </row>
    <row r="66" spans="1:11" ht="15.75" customHeight="1">
      <c r="A66" s="22">
        <f t="shared" si="6"/>
        <v>43524</v>
      </c>
      <c r="B66" s="20" t="str">
        <f t="shared" si="3"/>
        <v>A66</v>
      </c>
      <c r="C66" s="21">
        <v>55</v>
      </c>
      <c r="D66" s="9">
        <f t="shared" si="4"/>
        <v>903318.9361075247</v>
      </c>
      <c r="E66" s="9">
        <f t="shared" si="7"/>
        <v>9158.6683384158</v>
      </c>
      <c r="F66" s="9">
        <f t="shared" si="5"/>
        <v>6963.083465828836</v>
      </c>
      <c r="G66" s="9">
        <f t="shared" si="0"/>
        <v>2195.5848725869646</v>
      </c>
      <c r="H66" s="9">
        <f t="shared" si="1"/>
        <v>901123.3512349377</v>
      </c>
      <c r="I66" s="10">
        <f t="shared" si="2"/>
        <v>0.9011233512349377</v>
      </c>
      <c r="K66" s="1">
        <v>0.0925</v>
      </c>
    </row>
    <row r="67" spans="1:11" ht="15.75" customHeight="1">
      <c r="A67" s="22">
        <f t="shared" si="6"/>
        <v>43555</v>
      </c>
      <c r="B67" s="20" t="str">
        <f t="shared" si="3"/>
        <v>A67</v>
      </c>
      <c r="C67" s="21">
        <v>56</v>
      </c>
      <c r="D67" s="9">
        <f t="shared" si="4"/>
        <v>901123.3512349377</v>
      </c>
      <c r="E67" s="9">
        <f t="shared" si="7"/>
        <v>9158.6683384158</v>
      </c>
      <c r="F67" s="9">
        <f t="shared" si="5"/>
        <v>6946.159165769311</v>
      </c>
      <c r="G67" s="9">
        <f t="shared" si="0"/>
        <v>2212.50917264649</v>
      </c>
      <c r="H67" s="9">
        <f t="shared" si="1"/>
        <v>898910.8420622912</v>
      </c>
      <c r="I67" s="10">
        <f t="shared" si="2"/>
        <v>0.8989108420622912</v>
      </c>
      <c r="K67" s="1">
        <v>0.0925</v>
      </c>
    </row>
    <row r="68" spans="1:11" ht="15.75" customHeight="1">
      <c r="A68" s="22">
        <f t="shared" si="6"/>
        <v>43585</v>
      </c>
      <c r="B68" s="20" t="str">
        <f t="shared" si="3"/>
        <v>A68</v>
      </c>
      <c r="C68" s="21">
        <v>57</v>
      </c>
      <c r="D68" s="9">
        <f t="shared" si="4"/>
        <v>898910.8420622912</v>
      </c>
      <c r="E68" s="9">
        <f t="shared" si="7"/>
        <v>9158.6683384158</v>
      </c>
      <c r="F68" s="9">
        <f t="shared" si="5"/>
        <v>6929.104407563495</v>
      </c>
      <c r="G68" s="9">
        <f t="shared" si="0"/>
        <v>2229.563930852305</v>
      </c>
      <c r="H68" s="9">
        <f t="shared" si="1"/>
        <v>896681.2781314389</v>
      </c>
      <c r="I68" s="10">
        <f t="shared" si="2"/>
        <v>0.8966812781314388</v>
      </c>
      <c r="K68" s="1">
        <v>0.0925</v>
      </c>
    </row>
    <row r="69" spans="1:11" ht="15.75" customHeight="1">
      <c r="A69" s="22">
        <f t="shared" si="6"/>
        <v>43616</v>
      </c>
      <c r="B69" s="20" t="str">
        <f t="shared" si="3"/>
        <v>A69</v>
      </c>
      <c r="C69" s="21">
        <v>58</v>
      </c>
      <c r="D69" s="9">
        <f t="shared" si="4"/>
        <v>896681.2781314389</v>
      </c>
      <c r="E69" s="9">
        <f t="shared" si="7"/>
        <v>9158.668338415799</v>
      </c>
      <c r="F69" s="9">
        <f t="shared" si="5"/>
        <v>6911.918185596508</v>
      </c>
      <c r="G69" s="9">
        <f t="shared" si="0"/>
        <v>2246.7501528192906</v>
      </c>
      <c r="H69" s="9">
        <f t="shared" si="1"/>
        <v>894434.5279786196</v>
      </c>
      <c r="I69" s="10">
        <f t="shared" si="2"/>
        <v>0.8944345279786196</v>
      </c>
      <c r="K69" s="1">
        <v>0.0925</v>
      </c>
    </row>
    <row r="70" spans="1:11" ht="15.75" customHeight="1">
      <c r="A70" s="22">
        <f t="shared" si="6"/>
        <v>43646</v>
      </c>
      <c r="B70" s="20" t="str">
        <f t="shared" si="3"/>
        <v>A70</v>
      </c>
      <c r="C70" s="21">
        <v>59</v>
      </c>
      <c r="D70" s="9">
        <f t="shared" si="4"/>
        <v>894434.5279786196</v>
      </c>
      <c r="E70" s="9">
        <f t="shared" si="7"/>
        <v>9158.668338415799</v>
      </c>
      <c r="F70" s="9">
        <f t="shared" si="5"/>
        <v>6894.599486501859</v>
      </c>
      <c r="G70" s="9">
        <f t="shared" si="0"/>
        <v>2264.0688519139394</v>
      </c>
      <c r="H70" s="9">
        <f t="shared" si="1"/>
        <v>892170.4591267057</v>
      </c>
      <c r="I70" s="10">
        <f t="shared" si="2"/>
        <v>0.8921704591267057</v>
      </c>
      <c r="K70" s="1">
        <v>0.0925</v>
      </c>
    </row>
    <row r="71" spans="1:11" ht="15.75" customHeight="1">
      <c r="A71" s="22">
        <f t="shared" si="6"/>
        <v>43677</v>
      </c>
      <c r="B71" s="20" t="str">
        <f t="shared" si="3"/>
        <v>A71</v>
      </c>
      <c r="C71" s="21">
        <v>60</v>
      </c>
      <c r="D71" s="9">
        <f t="shared" si="4"/>
        <v>892170.4591267057</v>
      </c>
      <c r="E71" s="9">
        <f t="shared" si="7"/>
        <v>9158.6683384158</v>
      </c>
      <c r="F71" s="9">
        <f t="shared" si="5"/>
        <v>6877.147289101689</v>
      </c>
      <c r="G71" s="9">
        <f t="shared" si="0"/>
        <v>2281.521049314111</v>
      </c>
      <c r="H71" s="9">
        <f t="shared" si="1"/>
        <v>889888.9380773916</v>
      </c>
      <c r="I71" s="10">
        <f t="shared" si="2"/>
        <v>0.8898889380773916</v>
      </c>
      <c r="K71" s="1">
        <v>0.0925</v>
      </c>
    </row>
    <row r="72" spans="1:11" ht="15.75" customHeight="1">
      <c r="A72" s="22">
        <f t="shared" si="6"/>
        <v>43708</v>
      </c>
      <c r="B72" s="20" t="str">
        <f t="shared" si="3"/>
        <v>A72</v>
      </c>
      <c r="C72" s="21">
        <v>61</v>
      </c>
      <c r="D72" s="9">
        <f t="shared" si="4"/>
        <v>889888.9380773916</v>
      </c>
      <c r="E72" s="9">
        <f t="shared" si="7"/>
        <v>9158.6683384158</v>
      </c>
      <c r="F72" s="9">
        <f t="shared" si="5"/>
        <v>6859.560564346561</v>
      </c>
      <c r="G72" s="9">
        <f t="shared" si="0"/>
        <v>2299.10777406924</v>
      </c>
      <c r="H72" s="9">
        <f t="shared" si="1"/>
        <v>887589.8303033224</v>
      </c>
      <c r="I72" s="10">
        <f t="shared" si="2"/>
        <v>0.8875898303033224</v>
      </c>
      <c r="K72" s="1">
        <v>0.0925</v>
      </c>
    </row>
    <row r="73" spans="1:11" ht="15.75" customHeight="1">
      <c r="A73" s="22">
        <f t="shared" si="6"/>
        <v>43738</v>
      </c>
      <c r="B73" s="20" t="str">
        <f t="shared" si="3"/>
        <v>A73</v>
      </c>
      <c r="C73" s="21">
        <v>62</v>
      </c>
      <c r="D73" s="9">
        <f t="shared" si="4"/>
        <v>887589.8303033224</v>
      </c>
      <c r="E73" s="9">
        <f t="shared" si="7"/>
        <v>9158.6683384158</v>
      </c>
      <c r="F73" s="9">
        <f t="shared" si="5"/>
        <v>6841.838275254777</v>
      </c>
      <c r="G73" s="9">
        <f t="shared" si="0"/>
        <v>2316.8300631610236</v>
      </c>
      <c r="H73" s="9">
        <f t="shared" si="1"/>
        <v>885273.0002401614</v>
      </c>
      <c r="I73" s="10">
        <f t="shared" si="2"/>
        <v>0.8852730002401614</v>
      </c>
      <c r="K73" s="1">
        <v>0.0925</v>
      </c>
    </row>
    <row r="74" spans="1:11" ht="15.75" customHeight="1">
      <c r="A74" s="22">
        <f t="shared" si="6"/>
        <v>43769</v>
      </c>
      <c r="B74" s="20" t="str">
        <f t="shared" si="3"/>
        <v>A74</v>
      </c>
      <c r="C74" s="21">
        <v>63</v>
      </c>
      <c r="D74" s="9">
        <f t="shared" si="4"/>
        <v>885273.0002401614</v>
      </c>
      <c r="E74" s="9">
        <f t="shared" si="7"/>
        <v>9158.668338415802</v>
      </c>
      <c r="F74" s="9">
        <f t="shared" si="5"/>
        <v>6823.979376851244</v>
      </c>
      <c r="G74" s="9">
        <f t="shared" si="0"/>
        <v>2334.6889615645587</v>
      </c>
      <c r="H74" s="9">
        <f t="shared" si="1"/>
        <v>882938.3112785969</v>
      </c>
      <c r="I74" s="10">
        <f t="shared" si="2"/>
        <v>0.8829383112785969</v>
      </c>
      <c r="K74" s="1">
        <v>0.0925</v>
      </c>
    </row>
    <row r="75" spans="1:11" ht="15.75" customHeight="1">
      <c r="A75" s="22">
        <f t="shared" si="6"/>
        <v>43799</v>
      </c>
      <c r="B75" s="20" t="str">
        <f t="shared" si="3"/>
        <v>A75</v>
      </c>
      <c r="C75" s="21">
        <v>64</v>
      </c>
      <c r="D75" s="9">
        <f t="shared" si="4"/>
        <v>882938.3112785969</v>
      </c>
      <c r="E75" s="9">
        <f t="shared" si="7"/>
        <v>9158.668338415802</v>
      </c>
      <c r="F75" s="9">
        <f t="shared" si="5"/>
        <v>6805.98281610585</v>
      </c>
      <c r="G75" s="9">
        <f t="shared" si="0"/>
        <v>2352.685522309952</v>
      </c>
      <c r="H75" s="9">
        <f t="shared" si="1"/>
        <v>880585.6257562869</v>
      </c>
      <c r="I75" s="10">
        <f t="shared" si="2"/>
        <v>0.8805856257562868</v>
      </c>
      <c r="K75" s="1">
        <v>0.0925</v>
      </c>
    </row>
    <row r="76" spans="1:11" ht="15.75" customHeight="1">
      <c r="A76" s="22">
        <f t="shared" si="6"/>
        <v>43830</v>
      </c>
      <c r="B76" s="20" t="str">
        <f t="shared" si="3"/>
        <v>A76</v>
      </c>
      <c r="C76" s="21">
        <v>65</v>
      </c>
      <c r="D76" s="9">
        <f t="shared" si="4"/>
        <v>880585.6257562869</v>
      </c>
      <c r="E76" s="9">
        <f t="shared" si="7"/>
        <v>9158.668338415802</v>
      </c>
      <c r="F76" s="9">
        <f t="shared" si="5"/>
        <v>6787.847531871378</v>
      </c>
      <c r="G76" s="9">
        <f aca="true" t="shared" si="8" ref="G76:G139">E76-F76</f>
        <v>2370.820806544424</v>
      </c>
      <c r="H76" s="9">
        <f aca="true" t="shared" si="9" ref="H76:H139">D76-G76</f>
        <v>878214.8049497425</v>
      </c>
      <c r="I76" s="10">
        <f aca="true" t="shared" si="10" ref="I76:I139">H76/$D$3</f>
        <v>0.8782148049497425</v>
      </c>
      <c r="K76" s="1">
        <v>0.0925</v>
      </c>
    </row>
    <row r="77" spans="1:11" ht="15.75" customHeight="1">
      <c r="A77" s="22">
        <f aca="true" t="shared" si="11" ref="A77:A140">DATE(YEAR(A76),MONTH(A76)+2,1-1)</f>
        <v>43861</v>
      </c>
      <c r="B77" s="20" t="str">
        <f aca="true" t="shared" si="12" ref="B77:B140">"A"&amp;ROW(A77)</f>
        <v>A77</v>
      </c>
      <c r="C77" s="21">
        <v>66</v>
      </c>
      <c r="D77" s="9">
        <f aca="true" t="shared" si="13" ref="D77:D140">IF(ROUND(H76,0)&gt;0,H76,0)</f>
        <v>878214.8049497425</v>
      </c>
      <c r="E77" s="9">
        <f t="shared" si="7"/>
        <v>9158.6683384158</v>
      </c>
      <c r="F77" s="9">
        <f aca="true" t="shared" si="14" ref="F77:F140">D77*K77/12</f>
        <v>6769.572454820932</v>
      </c>
      <c r="G77" s="9">
        <f t="shared" si="8"/>
        <v>2389.0958835948686</v>
      </c>
      <c r="H77" s="9">
        <f t="shared" si="9"/>
        <v>875825.7090661477</v>
      </c>
      <c r="I77" s="10">
        <f t="shared" si="10"/>
        <v>0.8758257090661477</v>
      </c>
      <c r="K77" s="1">
        <v>0.0925</v>
      </c>
    </row>
    <row r="78" spans="1:11" ht="15.75" customHeight="1">
      <c r="A78" s="22">
        <f t="shared" si="11"/>
        <v>43890</v>
      </c>
      <c r="B78" s="20" t="str">
        <f t="shared" si="12"/>
        <v>A78</v>
      </c>
      <c r="C78" s="21">
        <v>67</v>
      </c>
      <c r="D78" s="9">
        <f t="shared" si="13"/>
        <v>875825.7090661477</v>
      </c>
      <c r="E78" s="9">
        <f aca="true" t="shared" si="15" ref="E78:E141">IF($D$5+1-C78=0,0,PMT(K78/12,$D$5+1-C78,-$D78,0,0))</f>
        <v>9158.668338415802</v>
      </c>
      <c r="F78" s="9">
        <f t="shared" si="14"/>
        <v>6751.156507384888</v>
      </c>
      <c r="G78" s="9">
        <f t="shared" si="8"/>
        <v>2407.5118310309144</v>
      </c>
      <c r="H78" s="9">
        <f t="shared" si="9"/>
        <v>873418.1972351167</v>
      </c>
      <c r="I78" s="10">
        <f t="shared" si="10"/>
        <v>0.8734181972351167</v>
      </c>
      <c r="K78" s="1">
        <v>0.0925</v>
      </c>
    </row>
    <row r="79" spans="1:11" ht="15.75" customHeight="1">
      <c r="A79" s="22">
        <f t="shared" si="11"/>
        <v>43921</v>
      </c>
      <c r="B79" s="20" t="str">
        <f t="shared" si="12"/>
        <v>A79</v>
      </c>
      <c r="C79" s="21">
        <v>68</v>
      </c>
      <c r="D79" s="9">
        <f t="shared" si="13"/>
        <v>873418.1972351167</v>
      </c>
      <c r="E79" s="9">
        <f t="shared" si="15"/>
        <v>9158.6683384158</v>
      </c>
      <c r="F79" s="9">
        <f t="shared" si="14"/>
        <v>6732.598603687358</v>
      </c>
      <c r="G79" s="9">
        <f t="shared" si="8"/>
        <v>2426.069734728442</v>
      </c>
      <c r="H79" s="9">
        <f t="shared" si="9"/>
        <v>870992.1275003883</v>
      </c>
      <c r="I79" s="10">
        <f t="shared" si="10"/>
        <v>0.8709921275003883</v>
      </c>
      <c r="K79" s="1">
        <v>0.0925</v>
      </c>
    </row>
    <row r="80" spans="1:11" ht="15.75" customHeight="1">
      <c r="A80" s="22">
        <f t="shared" si="11"/>
        <v>43951</v>
      </c>
      <c r="B80" s="20" t="str">
        <f t="shared" si="12"/>
        <v>A80</v>
      </c>
      <c r="C80" s="21">
        <v>69</v>
      </c>
      <c r="D80" s="9">
        <f t="shared" si="13"/>
        <v>870992.1275003883</v>
      </c>
      <c r="E80" s="9">
        <f t="shared" si="15"/>
        <v>9158.668338415802</v>
      </c>
      <c r="F80" s="9">
        <f t="shared" si="14"/>
        <v>6713.897649482159</v>
      </c>
      <c r="G80" s="9">
        <f t="shared" si="8"/>
        <v>2444.770688933643</v>
      </c>
      <c r="H80" s="9">
        <f t="shared" si="9"/>
        <v>868547.3568114546</v>
      </c>
      <c r="I80" s="10">
        <f t="shared" si="10"/>
        <v>0.8685473568114547</v>
      </c>
      <c r="K80" s="1">
        <v>0.0925</v>
      </c>
    </row>
    <row r="81" spans="1:11" ht="15.75" customHeight="1">
      <c r="A81" s="22">
        <f t="shared" si="11"/>
        <v>43982</v>
      </c>
      <c r="B81" s="20" t="str">
        <f t="shared" si="12"/>
        <v>A81</v>
      </c>
      <c r="C81" s="21">
        <v>70</v>
      </c>
      <c r="D81" s="9">
        <f t="shared" si="13"/>
        <v>868547.3568114546</v>
      </c>
      <c r="E81" s="9">
        <f t="shared" si="15"/>
        <v>9158.668338415802</v>
      </c>
      <c r="F81" s="9">
        <f t="shared" si="14"/>
        <v>6695.052542088296</v>
      </c>
      <c r="G81" s="9">
        <f t="shared" si="8"/>
        <v>2463.6157963275064</v>
      </c>
      <c r="H81" s="9">
        <f t="shared" si="9"/>
        <v>866083.7410151272</v>
      </c>
      <c r="I81" s="10">
        <f t="shared" si="10"/>
        <v>0.8660837410151272</v>
      </c>
      <c r="K81" s="1">
        <v>0.0925</v>
      </c>
    </row>
    <row r="82" spans="1:11" ht="15.75" customHeight="1">
      <c r="A82" s="22">
        <f t="shared" si="11"/>
        <v>44012</v>
      </c>
      <c r="B82" s="20" t="str">
        <f t="shared" si="12"/>
        <v>A82</v>
      </c>
      <c r="C82" s="21">
        <v>71</v>
      </c>
      <c r="D82" s="9">
        <f t="shared" si="13"/>
        <v>866083.7410151272</v>
      </c>
      <c r="E82" s="9">
        <f t="shared" si="15"/>
        <v>9158.668338415802</v>
      </c>
      <c r="F82" s="9">
        <f t="shared" si="14"/>
        <v>6676.062170324938</v>
      </c>
      <c r="G82" s="9">
        <f t="shared" si="8"/>
        <v>2482.6061680908642</v>
      </c>
      <c r="H82" s="9">
        <f t="shared" si="9"/>
        <v>863601.1348470363</v>
      </c>
      <c r="I82" s="10">
        <f t="shared" si="10"/>
        <v>0.8636011348470364</v>
      </c>
      <c r="K82" s="1">
        <v>0.0925</v>
      </c>
    </row>
    <row r="83" spans="1:11" ht="15.75" customHeight="1">
      <c r="A83" s="22">
        <f t="shared" si="11"/>
        <v>44043</v>
      </c>
      <c r="B83" s="20" t="str">
        <f t="shared" si="12"/>
        <v>A83</v>
      </c>
      <c r="C83" s="21">
        <v>72</v>
      </c>
      <c r="D83" s="9">
        <f t="shared" si="13"/>
        <v>863601.1348470363</v>
      </c>
      <c r="E83" s="9">
        <f t="shared" si="15"/>
        <v>9158.6683384158</v>
      </c>
      <c r="F83" s="9">
        <f t="shared" si="14"/>
        <v>6656.925414445905</v>
      </c>
      <c r="G83" s="9">
        <f t="shared" si="8"/>
        <v>2501.742923969896</v>
      </c>
      <c r="H83" s="9">
        <f t="shared" si="9"/>
        <v>861099.3919230665</v>
      </c>
      <c r="I83" s="10">
        <f t="shared" si="10"/>
        <v>0.8610993919230665</v>
      </c>
      <c r="K83" s="1">
        <v>0.0925</v>
      </c>
    </row>
    <row r="84" spans="1:11" ht="15.75" customHeight="1">
      <c r="A84" s="22">
        <f t="shared" si="11"/>
        <v>44074</v>
      </c>
      <c r="B84" s="20" t="str">
        <f t="shared" si="12"/>
        <v>A84</v>
      </c>
      <c r="C84" s="21">
        <v>73</v>
      </c>
      <c r="D84" s="9">
        <f t="shared" si="13"/>
        <v>861099.3919230665</v>
      </c>
      <c r="E84" s="9">
        <f t="shared" si="15"/>
        <v>9158.668338415802</v>
      </c>
      <c r="F84" s="9">
        <f t="shared" si="14"/>
        <v>6637.641146073637</v>
      </c>
      <c r="G84" s="9">
        <f t="shared" si="8"/>
        <v>2521.027192342165</v>
      </c>
      <c r="H84" s="9">
        <f t="shared" si="9"/>
        <v>858578.3647307242</v>
      </c>
      <c r="I84" s="10">
        <f t="shared" si="10"/>
        <v>0.8585783647307242</v>
      </c>
      <c r="K84" s="1">
        <v>0.0925</v>
      </c>
    </row>
    <row r="85" spans="1:11" ht="15.75" customHeight="1">
      <c r="A85" s="22">
        <f t="shared" si="11"/>
        <v>44104</v>
      </c>
      <c r="B85" s="20" t="str">
        <f t="shared" si="12"/>
        <v>A85</v>
      </c>
      <c r="C85" s="21">
        <v>74</v>
      </c>
      <c r="D85" s="9">
        <f t="shared" si="13"/>
        <v>858578.3647307242</v>
      </c>
      <c r="E85" s="9">
        <f t="shared" si="15"/>
        <v>9158.6683384158</v>
      </c>
      <c r="F85" s="9">
        <f t="shared" si="14"/>
        <v>6618.208228132666</v>
      </c>
      <c r="G85" s="9">
        <f t="shared" si="8"/>
        <v>2540.460110283135</v>
      </c>
      <c r="H85" s="9">
        <f t="shared" si="9"/>
        <v>856037.9046204411</v>
      </c>
      <c r="I85" s="10">
        <f t="shared" si="10"/>
        <v>0.8560379046204412</v>
      </c>
      <c r="K85" s="1">
        <v>0.0925</v>
      </c>
    </row>
    <row r="86" spans="1:11" ht="15.75" customHeight="1">
      <c r="A86" s="22">
        <f t="shared" si="11"/>
        <v>44135</v>
      </c>
      <c r="B86" s="20" t="str">
        <f t="shared" si="12"/>
        <v>A86</v>
      </c>
      <c r="C86" s="21">
        <v>75</v>
      </c>
      <c r="D86" s="9">
        <f t="shared" si="13"/>
        <v>856037.9046204411</v>
      </c>
      <c r="E86" s="9">
        <f t="shared" si="15"/>
        <v>9158.668338415802</v>
      </c>
      <c r="F86" s="9">
        <f t="shared" si="14"/>
        <v>6598.625514782568</v>
      </c>
      <c r="G86" s="9">
        <f t="shared" si="8"/>
        <v>2560.0428236332345</v>
      </c>
      <c r="H86" s="9">
        <f t="shared" si="9"/>
        <v>853477.861796808</v>
      </c>
      <c r="I86" s="10">
        <f t="shared" si="10"/>
        <v>0.853477861796808</v>
      </c>
      <c r="K86" s="1">
        <v>0.0925</v>
      </c>
    </row>
    <row r="87" spans="1:11" ht="15.75" customHeight="1">
      <c r="A87" s="22">
        <f t="shared" si="11"/>
        <v>44165</v>
      </c>
      <c r="B87" s="20" t="str">
        <f t="shared" si="12"/>
        <v>A87</v>
      </c>
      <c r="C87" s="21">
        <v>76</v>
      </c>
      <c r="D87" s="9">
        <f t="shared" si="13"/>
        <v>853477.861796808</v>
      </c>
      <c r="E87" s="9">
        <f t="shared" si="15"/>
        <v>9158.668338415802</v>
      </c>
      <c r="F87" s="9">
        <f t="shared" si="14"/>
        <v>6578.891851350395</v>
      </c>
      <c r="G87" s="9">
        <f t="shared" si="8"/>
        <v>2579.7764870654073</v>
      </c>
      <c r="H87" s="9">
        <f t="shared" si="9"/>
        <v>850898.0853097426</v>
      </c>
      <c r="I87" s="10">
        <f t="shared" si="10"/>
        <v>0.8508980853097426</v>
      </c>
      <c r="K87" s="1">
        <v>0.0925</v>
      </c>
    </row>
    <row r="88" spans="1:11" ht="15.75" customHeight="1">
      <c r="A88" s="22">
        <f t="shared" si="11"/>
        <v>44196</v>
      </c>
      <c r="B88" s="20" t="str">
        <f t="shared" si="12"/>
        <v>A88</v>
      </c>
      <c r="C88" s="21">
        <v>77</v>
      </c>
      <c r="D88" s="9">
        <f t="shared" si="13"/>
        <v>850898.0853097426</v>
      </c>
      <c r="E88" s="9">
        <f t="shared" si="15"/>
        <v>9158.668338415802</v>
      </c>
      <c r="F88" s="9">
        <f t="shared" si="14"/>
        <v>6559.006074262598</v>
      </c>
      <c r="G88" s="9">
        <f t="shared" si="8"/>
        <v>2599.662264153204</v>
      </c>
      <c r="H88" s="9">
        <f t="shared" si="9"/>
        <v>848298.4230455894</v>
      </c>
      <c r="I88" s="10">
        <f t="shared" si="10"/>
        <v>0.8482984230455893</v>
      </c>
      <c r="K88" s="1">
        <v>0.0925</v>
      </c>
    </row>
    <row r="89" spans="1:11" ht="15.75" customHeight="1">
      <c r="A89" s="22">
        <f t="shared" si="11"/>
        <v>44227</v>
      </c>
      <c r="B89" s="20" t="str">
        <f t="shared" si="12"/>
        <v>A89</v>
      </c>
      <c r="C89" s="21">
        <v>78</v>
      </c>
      <c r="D89" s="9">
        <f t="shared" si="13"/>
        <v>848298.4230455894</v>
      </c>
      <c r="E89" s="9">
        <f t="shared" si="15"/>
        <v>9158.668338415802</v>
      </c>
      <c r="F89" s="9">
        <f t="shared" si="14"/>
        <v>6538.967010976418</v>
      </c>
      <c r="G89" s="9">
        <f t="shared" si="8"/>
        <v>2619.701327439384</v>
      </c>
      <c r="H89" s="9">
        <f t="shared" si="9"/>
        <v>845678.72171815</v>
      </c>
      <c r="I89" s="10">
        <f t="shared" si="10"/>
        <v>0.84567872171815</v>
      </c>
      <c r="K89" s="1">
        <v>0.0925</v>
      </c>
    </row>
    <row r="90" spans="1:11" ht="15.75" customHeight="1">
      <c r="A90" s="22">
        <f t="shared" si="11"/>
        <v>44255</v>
      </c>
      <c r="B90" s="20" t="str">
        <f t="shared" si="12"/>
        <v>A90</v>
      </c>
      <c r="C90" s="21">
        <v>79</v>
      </c>
      <c r="D90" s="9">
        <f t="shared" si="13"/>
        <v>845678.72171815</v>
      </c>
      <c r="E90" s="9">
        <f t="shared" si="15"/>
        <v>9158.668338415802</v>
      </c>
      <c r="F90" s="9">
        <f t="shared" si="14"/>
        <v>6518.773479910739</v>
      </c>
      <c r="G90" s="9">
        <f t="shared" si="8"/>
        <v>2639.894858505063</v>
      </c>
      <c r="H90" s="9">
        <f t="shared" si="9"/>
        <v>843038.8268596448</v>
      </c>
      <c r="I90" s="10">
        <f t="shared" si="10"/>
        <v>0.8430388268596448</v>
      </c>
      <c r="K90" s="1">
        <v>0.0925</v>
      </c>
    </row>
    <row r="91" spans="1:11" ht="15.75" customHeight="1">
      <c r="A91" s="22">
        <f t="shared" si="11"/>
        <v>44286</v>
      </c>
      <c r="B91" s="20" t="str">
        <f t="shared" si="12"/>
        <v>A91</v>
      </c>
      <c r="C91" s="21">
        <v>80</v>
      </c>
      <c r="D91" s="9">
        <f t="shared" si="13"/>
        <v>843038.8268596448</v>
      </c>
      <c r="E91" s="9">
        <f t="shared" si="15"/>
        <v>9158.668338415802</v>
      </c>
      <c r="F91" s="9">
        <f t="shared" si="14"/>
        <v>6498.424290376429</v>
      </c>
      <c r="G91" s="9">
        <f t="shared" si="8"/>
        <v>2660.2440480393734</v>
      </c>
      <c r="H91" s="9">
        <f t="shared" si="9"/>
        <v>840378.5828116054</v>
      </c>
      <c r="I91" s="10">
        <f t="shared" si="10"/>
        <v>0.8403785828116054</v>
      </c>
      <c r="K91" s="1">
        <v>0.0925</v>
      </c>
    </row>
    <row r="92" spans="1:11" ht="15.75" customHeight="1">
      <c r="A92" s="22">
        <f t="shared" si="11"/>
        <v>44316</v>
      </c>
      <c r="B92" s="20" t="str">
        <f t="shared" si="12"/>
        <v>A92</v>
      </c>
      <c r="C92" s="21">
        <v>81</v>
      </c>
      <c r="D92" s="9">
        <f t="shared" si="13"/>
        <v>840378.5828116054</v>
      </c>
      <c r="E92" s="9">
        <f t="shared" si="15"/>
        <v>9158.6683384158</v>
      </c>
      <c r="F92" s="9">
        <f t="shared" si="14"/>
        <v>6477.918242506125</v>
      </c>
      <c r="G92" s="9">
        <f t="shared" si="8"/>
        <v>2680.750095909675</v>
      </c>
      <c r="H92" s="9">
        <f t="shared" si="9"/>
        <v>837697.8327156957</v>
      </c>
      <c r="I92" s="10">
        <f t="shared" si="10"/>
        <v>0.8376978327156958</v>
      </c>
      <c r="K92" s="1">
        <v>0.0925</v>
      </c>
    </row>
    <row r="93" spans="1:11" ht="15.75" customHeight="1">
      <c r="A93" s="22">
        <f t="shared" si="11"/>
        <v>44347</v>
      </c>
      <c r="B93" s="20" t="str">
        <f t="shared" si="12"/>
        <v>A93</v>
      </c>
      <c r="C93" s="21">
        <v>82</v>
      </c>
      <c r="D93" s="9">
        <f t="shared" si="13"/>
        <v>837697.8327156957</v>
      </c>
      <c r="E93" s="9">
        <f t="shared" si="15"/>
        <v>9158.6683384158</v>
      </c>
      <c r="F93" s="9">
        <f t="shared" si="14"/>
        <v>6457.254127183488</v>
      </c>
      <c r="G93" s="9">
        <f t="shared" si="8"/>
        <v>2701.4142112323125</v>
      </c>
      <c r="H93" s="9">
        <f t="shared" si="9"/>
        <v>834996.4185044634</v>
      </c>
      <c r="I93" s="10">
        <f t="shared" si="10"/>
        <v>0.8349964185044634</v>
      </c>
      <c r="K93" s="1">
        <v>0.0925</v>
      </c>
    </row>
    <row r="94" spans="1:11" ht="15.75" customHeight="1">
      <c r="A94" s="22">
        <f t="shared" si="11"/>
        <v>44377</v>
      </c>
      <c r="B94" s="20" t="str">
        <f t="shared" si="12"/>
        <v>A94</v>
      </c>
      <c r="C94" s="21">
        <v>83</v>
      </c>
      <c r="D94" s="9">
        <f t="shared" si="13"/>
        <v>834996.4185044634</v>
      </c>
      <c r="E94" s="9">
        <f t="shared" si="15"/>
        <v>9158.6683384158</v>
      </c>
      <c r="F94" s="9">
        <f t="shared" si="14"/>
        <v>6436.430725971905</v>
      </c>
      <c r="G94" s="9">
        <f t="shared" si="8"/>
        <v>2722.237612443895</v>
      </c>
      <c r="H94" s="9">
        <f t="shared" si="9"/>
        <v>832274.1808920195</v>
      </c>
      <c r="I94" s="10">
        <f t="shared" si="10"/>
        <v>0.8322741808920195</v>
      </c>
      <c r="K94" s="1">
        <v>0.0925</v>
      </c>
    </row>
    <row r="95" spans="1:11" ht="15.75" customHeight="1">
      <c r="A95" s="22">
        <f t="shared" si="11"/>
        <v>44408</v>
      </c>
      <c r="B95" s="20" t="str">
        <f t="shared" si="12"/>
        <v>A95</v>
      </c>
      <c r="C95" s="21">
        <v>84</v>
      </c>
      <c r="D95" s="9">
        <f t="shared" si="13"/>
        <v>832274.1808920195</v>
      </c>
      <c r="E95" s="9">
        <f t="shared" si="15"/>
        <v>9158.6683384158</v>
      </c>
      <c r="F95" s="9">
        <f t="shared" si="14"/>
        <v>6415.446811042651</v>
      </c>
      <c r="G95" s="9">
        <f t="shared" si="8"/>
        <v>2743.22152737315</v>
      </c>
      <c r="H95" s="9">
        <f t="shared" si="9"/>
        <v>829530.9593646463</v>
      </c>
      <c r="I95" s="10">
        <f t="shared" si="10"/>
        <v>0.8295309593646464</v>
      </c>
      <c r="K95" s="1">
        <v>0.0925</v>
      </c>
    </row>
    <row r="96" spans="1:11" ht="15.75" customHeight="1">
      <c r="A96" s="22">
        <f t="shared" si="11"/>
        <v>44439</v>
      </c>
      <c r="B96" s="20" t="str">
        <f t="shared" si="12"/>
        <v>A96</v>
      </c>
      <c r="C96" s="21">
        <v>85</v>
      </c>
      <c r="D96" s="9">
        <f t="shared" si="13"/>
        <v>829530.9593646463</v>
      </c>
      <c r="E96" s="9">
        <f t="shared" si="15"/>
        <v>9158.6683384158</v>
      </c>
      <c r="F96" s="9">
        <f t="shared" si="14"/>
        <v>6394.301145102482</v>
      </c>
      <c r="G96" s="9">
        <f t="shared" si="8"/>
        <v>2764.3671933133182</v>
      </c>
      <c r="H96" s="9">
        <f t="shared" si="9"/>
        <v>826766.592171333</v>
      </c>
      <c r="I96" s="10">
        <f t="shared" si="10"/>
        <v>0.8267665921713331</v>
      </c>
      <c r="K96" s="1">
        <v>0.0925</v>
      </c>
    </row>
    <row r="97" spans="1:11" ht="15.75" customHeight="1">
      <c r="A97" s="22">
        <f t="shared" si="11"/>
        <v>44469</v>
      </c>
      <c r="B97" s="20" t="str">
        <f t="shared" si="12"/>
        <v>A97</v>
      </c>
      <c r="C97" s="21">
        <v>86</v>
      </c>
      <c r="D97" s="9">
        <f t="shared" si="13"/>
        <v>826766.592171333</v>
      </c>
      <c r="E97" s="9">
        <f t="shared" si="15"/>
        <v>9158.6683384158</v>
      </c>
      <c r="F97" s="9">
        <f t="shared" si="14"/>
        <v>6372.992481320693</v>
      </c>
      <c r="G97" s="9">
        <f t="shared" si="8"/>
        <v>2785.675857095108</v>
      </c>
      <c r="H97" s="9">
        <f t="shared" si="9"/>
        <v>823980.9163142379</v>
      </c>
      <c r="I97" s="10">
        <f t="shared" si="10"/>
        <v>0.8239809163142379</v>
      </c>
      <c r="K97" s="1">
        <v>0.0925</v>
      </c>
    </row>
    <row r="98" spans="1:11" ht="15.75" customHeight="1">
      <c r="A98" s="22">
        <f t="shared" si="11"/>
        <v>44500</v>
      </c>
      <c r="B98" s="20" t="str">
        <f t="shared" si="12"/>
        <v>A98</v>
      </c>
      <c r="C98" s="21">
        <v>87</v>
      </c>
      <c r="D98" s="9">
        <f t="shared" si="13"/>
        <v>823980.9163142379</v>
      </c>
      <c r="E98" s="9">
        <f t="shared" si="15"/>
        <v>9158.6683384158</v>
      </c>
      <c r="F98" s="9">
        <f t="shared" si="14"/>
        <v>6351.519563255583</v>
      </c>
      <c r="G98" s="9">
        <f t="shared" si="8"/>
        <v>2807.148775160217</v>
      </c>
      <c r="H98" s="9">
        <f t="shared" si="9"/>
        <v>821173.7675390777</v>
      </c>
      <c r="I98" s="10">
        <f t="shared" si="10"/>
        <v>0.8211737675390777</v>
      </c>
      <c r="K98" s="1">
        <v>0.0925</v>
      </c>
    </row>
    <row r="99" spans="1:11" ht="15.75" customHeight="1">
      <c r="A99" s="22">
        <f t="shared" si="11"/>
        <v>44530</v>
      </c>
      <c r="B99" s="20" t="str">
        <f t="shared" si="12"/>
        <v>A99</v>
      </c>
      <c r="C99" s="21">
        <v>88</v>
      </c>
      <c r="D99" s="9">
        <f t="shared" si="13"/>
        <v>821173.7675390777</v>
      </c>
      <c r="E99" s="9">
        <f t="shared" si="15"/>
        <v>9158.6683384158</v>
      </c>
      <c r="F99" s="9">
        <f t="shared" si="14"/>
        <v>6329.881124780391</v>
      </c>
      <c r="G99" s="9">
        <f t="shared" si="8"/>
        <v>2828.78721363541</v>
      </c>
      <c r="H99" s="9">
        <f t="shared" si="9"/>
        <v>818344.9803254423</v>
      </c>
      <c r="I99" s="10">
        <f t="shared" si="10"/>
        <v>0.8183449803254422</v>
      </c>
      <c r="K99" s="1">
        <v>0.0925</v>
      </c>
    </row>
    <row r="100" spans="1:11" ht="15.75" customHeight="1">
      <c r="A100" s="22">
        <f t="shared" si="11"/>
        <v>44561</v>
      </c>
      <c r="B100" s="20" t="str">
        <f t="shared" si="12"/>
        <v>A100</v>
      </c>
      <c r="C100" s="21">
        <v>89</v>
      </c>
      <c r="D100" s="9">
        <f t="shared" si="13"/>
        <v>818344.9803254423</v>
      </c>
      <c r="E100" s="9">
        <f t="shared" si="15"/>
        <v>9158.6683384158</v>
      </c>
      <c r="F100" s="9">
        <f t="shared" si="14"/>
        <v>6308.0758900086175</v>
      </c>
      <c r="G100" s="9">
        <f t="shared" si="8"/>
        <v>2850.592448407183</v>
      </c>
      <c r="H100" s="9">
        <f t="shared" si="9"/>
        <v>815494.3878770351</v>
      </c>
      <c r="I100" s="10">
        <f t="shared" si="10"/>
        <v>0.8154943878770351</v>
      </c>
      <c r="K100" s="1">
        <v>0.0925</v>
      </c>
    </row>
    <row r="101" spans="1:11" ht="15.75" customHeight="1">
      <c r="A101" s="22">
        <f t="shared" si="11"/>
        <v>44592</v>
      </c>
      <c r="B101" s="20" t="str">
        <f t="shared" si="12"/>
        <v>A101</v>
      </c>
      <c r="C101" s="21">
        <v>90</v>
      </c>
      <c r="D101" s="9">
        <f t="shared" si="13"/>
        <v>815494.3878770351</v>
      </c>
      <c r="E101" s="9">
        <f t="shared" si="15"/>
        <v>9158.6683384158</v>
      </c>
      <c r="F101" s="9">
        <f t="shared" si="14"/>
        <v>6286.102573218813</v>
      </c>
      <c r="G101" s="9">
        <f t="shared" si="8"/>
        <v>2872.5657651969877</v>
      </c>
      <c r="H101" s="9">
        <f t="shared" si="9"/>
        <v>812621.822111838</v>
      </c>
      <c r="I101" s="10">
        <f t="shared" si="10"/>
        <v>0.812621822111838</v>
      </c>
      <c r="K101" s="1">
        <v>0.0925</v>
      </c>
    </row>
    <row r="102" spans="1:11" ht="15.75" customHeight="1">
      <c r="A102" s="22">
        <f t="shared" si="11"/>
        <v>44620</v>
      </c>
      <c r="B102" s="20" t="str">
        <f t="shared" si="12"/>
        <v>A102</v>
      </c>
      <c r="C102" s="21">
        <v>91</v>
      </c>
      <c r="D102" s="9">
        <f t="shared" si="13"/>
        <v>812621.822111838</v>
      </c>
      <c r="E102" s="9">
        <f t="shared" si="15"/>
        <v>9158.668338415799</v>
      </c>
      <c r="F102" s="9">
        <f t="shared" si="14"/>
        <v>6263.959878778751</v>
      </c>
      <c r="G102" s="9">
        <f t="shared" si="8"/>
        <v>2894.708459637048</v>
      </c>
      <c r="H102" s="9">
        <f t="shared" si="9"/>
        <v>809727.113652201</v>
      </c>
      <c r="I102" s="10">
        <f t="shared" si="10"/>
        <v>0.8097271136522011</v>
      </c>
      <c r="K102" s="1">
        <v>0.0925</v>
      </c>
    </row>
    <row r="103" spans="1:11" ht="15.75" customHeight="1">
      <c r="A103" s="22">
        <f t="shared" si="11"/>
        <v>44651</v>
      </c>
      <c r="B103" s="20" t="str">
        <f t="shared" si="12"/>
        <v>A103</v>
      </c>
      <c r="C103" s="21">
        <v>92</v>
      </c>
      <c r="D103" s="9">
        <f t="shared" si="13"/>
        <v>809727.113652201</v>
      </c>
      <c r="E103" s="9">
        <f t="shared" si="15"/>
        <v>9158.668338415802</v>
      </c>
      <c r="F103" s="9">
        <f t="shared" si="14"/>
        <v>6241.646501069049</v>
      </c>
      <c r="G103" s="9">
        <f t="shared" si="8"/>
        <v>2917.0218373467533</v>
      </c>
      <c r="H103" s="9">
        <f t="shared" si="9"/>
        <v>806810.0918148543</v>
      </c>
      <c r="I103" s="10">
        <f t="shared" si="10"/>
        <v>0.8068100918148543</v>
      </c>
      <c r="K103" s="1">
        <v>0.0925</v>
      </c>
    </row>
    <row r="104" spans="1:11" ht="15.75" customHeight="1">
      <c r="A104" s="22">
        <f t="shared" si="11"/>
        <v>44681</v>
      </c>
      <c r="B104" s="20" t="str">
        <f t="shared" si="12"/>
        <v>A104</v>
      </c>
      <c r="C104" s="21">
        <v>93</v>
      </c>
      <c r="D104" s="9">
        <f t="shared" si="13"/>
        <v>806810.0918148543</v>
      </c>
      <c r="E104" s="9">
        <f t="shared" si="15"/>
        <v>9158.6683384158</v>
      </c>
      <c r="F104" s="9">
        <f t="shared" si="14"/>
        <v>6219.161124406169</v>
      </c>
      <c r="G104" s="9">
        <f t="shared" si="8"/>
        <v>2939.5072140096318</v>
      </c>
      <c r="H104" s="9">
        <f t="shared" si="9"/>
        <v>803870.5846008447</v>
      </c>
      <c r="I104" s="10">
        <f t="shared" si="10"/>
        <v>0.8038705846008447</v>
      </c>
      <c r="K104" s="1">
        <v>0.0925</v>
      </c>
    </row>
    <row r="105" spans="1:11" ht="15.75" customHeight="1">
      <c r="A105" s="22">
        <f t="shared" si="11"/>
        <v>44712</v>
      </c>
      <c r="B105" s="20" t="str">
        <f t="shared" si="12"/>
        <v>A105</v>
      </c>
      <c r="C105" s="21">
        <v>94</v>
      </c>
      <c r="D105" s="9">
        <f t="shared" si="13"/>
        <v>803870.5846008447</v>
      </c>
      <c r="E105" s="9">
        <f t="shared" si="15"/>
        <v>9158.668338415799</v>
      </c>
      <c r="F105" s="9">
        <f t="shared" si="14"/>
        <v>6196.502422964844</v>
      </c>
      <c r="G105" s="9">
        <f t="shared" si="8"/>
        <v>2962.1659154509543</v>
      </c>
      <c r="H105" s="9">
        <f t="shared" si="9"/>
        <v>800908.4186853936</v>
      </c>
      <c r="I105" s="10">
        <f t="shared" si="10"/>
        <v>0.8009084186853936</v>
      </c>
      <c r="K105" s="1">
        <v>0.0925</v>
      </c>
    </row>
    <row r="106" spans="1:11" ht="15.75" customHeight="1">
      <c r="A106" s="22">
        <f t="shared" si="11"/>
        <v>44742</v>
      </c>
      <c r="B106" s="20" t="str">
        <f t="shared" si="12"/>
        <v>A106</v>
      </c>
      <c r="C106" s="21">
        <v>95</v>
      </c>
      <c r="D106" s="9">
        <f t="shared" si="13"/>
        <v>800908.4186853936</v>
      </c>
      <c r="E106" s="9">
        <f t="shared" si="15"/>
        <v>9158.668338415799</v>
      </c>
      <c r="F106" s="9">
        <f t="shared" si="14"/>
        <v>6173.66906069991</v>
      </c>
      <c r="G106" s="9">
        <f t="shared" si="8"/>
        <v>2984.9992777158886</v>
      </c>
      <c r="H106" s="9">
        <f t="shared" si="9"/>
        <v>797923.4194076777</v>
      </c>
      <c r="I106" s="10">
        <f t="shared" si="10"/>
        <v>0.7979234194076777</v>
      </c>
      <c r="K106" s="1">
        <v>0.0925</v>
      </c>
    </row>
    <row r="107" spans="1:11" ht="15.75" customHeight="1">
      <c r="A107" s="22">
        <f t="shared" si="11"/>
        <v>44773</v>
      </c>
      <c r="B107" s="20" t="str">
        <f t="shared" si="12"/>
        <v>A107</v>
      </c>
      <c r="C107" s="21">
        <v>96</v>
      </c>
      <c r="D107" s="9">
        <f t="shared" si="13"/>
        <v>797923.4194076777</v>
      </c>
      <c r="E107" s="9">
        <f t="shared" si="15"/>
        <v>9158.6683384158</v>
      </c>
      <c r="F107" s="9">
        <f t="shared" si="14"/>
        <v>6150.659691267516</v>
      </c>
      <c r="G107" s="9">
        <f t="shared" si="8"/>
        <v>3008.0086471482846</v>
      </c>
      <c r="H107" s="9">
        <f t="shared" si="9"/>
        <v>794915.4107605295</v>
      </c>
      <c r="I107" s="10">
        <f t="shared" si="10"/>
        <v>0.7949154107605294</v>
      </c>
      <c r="K107" s="1">
        <v>0.0925</v>
      </c>
    </row>
    <row r="108" spans="1:11" ht="15.75" customHeight="1">
      <c r="A108" s="22">
        <f t="shared" si="11"/>
        <v>44804</v>
      </c>
      <c r="B108" s="20" t="str">
        <f t="shared" si="12"/>
        <v>A108</v>
      </c>
      <c r="C108" s="21">
        <v>97</v>
      </c>
      <c r="D108" s="9">
        <f t="shared" si="13"/>
        <v>794915.4107605295</v>
      </c>
      <c r="E108" s="9">
        <f t="shared" si="15"/>
        <v>9158.6683384158</v>
      </c>
      <c r="F108" s="9">
        <f t="shared" si="14"/>
        <v>6127.472957945748</v>
      </c>
      <c r="G108" s="9">
        <f t="shared" si="8"/>
        <v>3031.1953804700524</v>
      </c>
      <c r="H108" s="9">
        <f t="shared" si="9"/>
        <v>791884.2153800594</v>
      </c>
      <c r="I108" s="10">
        <f t="shared" si="10"/>
        <v>0.7918842153800595</v>
      </c>
      <c r="K108" s="1">
        <v>0.0925</v>
      </c>
    </row>
    <row r="109" spans="1:11" ht="15.75" customHeight="1">
      <c r="A109" s="22">
        <f t="shared" si="11"/>
        <v>44834</v>
      </c>
      <c r="B109" s="20" t="str">
        <f t="shared" si="12"/>
        <v>A109</v>
      </c>
      <c r="C109" s="21">
        <v>98</v>
      </c>
      <c r="D109" s="9">
        <f t="shared" si="13"/>
        <v>791884.2153800594</v>
      </c>
      <c r="E109" s="9">
        <f t="shared" si="15"/>
        <v>9158.6683384158</v>
      </c>
      <c r="F109" s="9">
        <f t="shared" si="14"/>
        <v>6104.107493554625</v>
      </c>
      <c r="G109" s="9">
        <f t="shared" si="8"/>
        <v>3054.5608448611756</v>
      </c>
      <c r="H109" s="9">
        <f t="shared" si="9"/>
        <v>788829.6545351982</v>
      </c>
      <c r="I109" s="10">
        <f t="shared" si="10"/>
        <v>0.7888296545351983</v>
      </c>
      <c r="K109" s="1">
        <v>0.0925</v>
      </c>
    </row>
    <row r="110" spans="1:11" ht="15.75" customHeight="1">
      <c r="A110" s="22">
        <f t="shared" si="11"/>
        <v>44865</v>
      </c>
      <c r="B110" s="20" t="str">
        <f t="shared" si="12"/>
        <v>A110</v>
      </c>
      <c r="C110" s="21">
        <v>99</v>
      </c>
      <c r="D110" s="9">
        <f t="shared" si="13"/>
        <v>788829.6545351982</v>
      </c>
      <c r="E110" s="9">
        <f t="shared" si="15"/>
        <v>9158.668338415799</v>
      </c>
      <c r="F110" s="9">
        <f t="shared" si="14"/>
        <v>6080.561920375487</v>
      </c>
      <c r="G110" s="9">
        <f t="shared" si="8"/>
        <v>3078.106418040312</v>
      </c>
      <c r="H110" s="9">
        <f t="shared" si="9"/>
        <v>785751.5481171579</v>
      </c>
      <c r="I110" s="10">
        <f t="shared" si="10"/>
        <v>0.7857515481171579</v>
      </c>
      <c r="K110" s="1">
        <v>0.0925</v>
      </c>
    </row>
    <row r="111" spans="1:11" ht="15.75" customHeight="1">
      <c r="A111" s="22">
        <f t="shared" si="11"/>
        <v>44895</v>
      </c>
      <c r="B111" s="20" t="str">
        <f t="shared" si="12"/>
        <v>A111</v>
      </c>
      <c r="C111" s="21">
        <v>100</v>
      </c>
      <c r="D111" s="9">
        <f t="shared" si="13"/>
        <v>785751.5481171579</v>
      </c>
      <c r="E111" s="9">
        <f t="shared" si="15"/>
        <v>9158.668338415799</v>
      </c>
      <c r="F111" s="9">
        <f t="shared" si="14"/>
        <v>6056.834850069758</v>
      </c>
      <c r="G111" s="9">
        <f t="shared" si="8"/>
        <v>3101.83348834604</v>
      </c>
      <c r="H111" s="9">
        <f t="shared" si="9"/>
        <v>782649.7146288118</v>
      </c>
      <c r="I111" s="10">
        <f t="shared" si="10"/>
        <v>0.7826497146288118</v>
      </c>
      <c r="K111" s="1">
        <v>0.0925</v>
      </c>
    </row>
    <row r="112" spans="1:11" ht="15.75" customHeight="1">
      <c r="A112" s="22">
        <f t="shared" si="11"/>
        <v>44926</v>
      </c>
      <c r="B112" s="20" t="str">
        <f t="shared" si="12"/>
        <v>A112</v>
      </c>
      <c r="C112" s="21">
        <v>101</v>
      </c>
      <c r="D112" s="9">
        <f t="shared" si="13"/>
        <v>782649.7146288118</v>
      </c>
      <c r="E112" s="9">
        <f t="shared" si="15"/>
        <v>9158.668338415799</v>
      </c>
      <c r="F112" s="9">
        <f t="shared" si="14"/>
        <v>6032.924883597091</v>
      </c>
      <c r="G112" s="9">
        <f t="shared" si="8"/>
        <v>3125.7434548187075</v>
      </c>
      <c r="H112" s="9">
        <f t="shared" si="9"/>
        <v>779523.9711739931</v>
      </c>
      <c r="I112" s="10">
        <f t="shared" si="10"/>
        <v>0.7795239711739931</v>
      </c>
      <c r="K112" s="1">
        <v>0.0925</v>
      </c>
    </row>
    <row r="113" spans="1:11" ht="15.75" customHeight="1">
      <c r="A113" s="22">
        <f t="shared" si="11"/>
        <v>44957</v>
      </c>
      <c r="B113" s="20" t="str">
        <f t="shared" si="12"/>
        <v>A113</v>
      </c>
      <c r="C113" s="21">
        <v>102</v>
      </c>
      <c r="D113" s="9">
        <f t="shared" si="13"/>
        <v>779523.9711739931</v>
      </c>
      <c r="E113" s="9">
        <f t="shared" si="15"/>
        <v>9158.668338415799</v>
      </c>
      <c r="F113" s="9">
        <f t="shared" si="14"/>
        <v>6008.830611132864</v>
      </c>
      <c r="G113" s="9">
        <f t="shared" si="8"/>
        <v>3149.837727282935</v>
      </c>
      <c r="H113" s="9">
        <f t="shared" si="9"/>
        <v>776374.1334467102</v>
      </c>
      <c r="I113" s="10">
        <f t="shared" si="10"/>
        <v>0.7763741334467101</v>
      </c>
      <c r="K113" s="1">
        <v>0.0925</v>
      </c>
    </row>
    <row r="114" spans="1:11" ht="15.75" customHeight="1">
      <c r="A114" s="22">
        <f t="shared" si="11"/>
        <v>44985</v>
      </c>
      <c r="B114" s="20" t="str">
        <f t="shared" si="12"/>
        <v>A114</v>
      </c>
      <c r="C114" s="21">
        <v>103</v>
      </c>
      <c r="D114" s="9">
        <f t="shared" si="13"/>
        <v>776374.1334467102</v>
      </c>
      <c r="E114" s="9">
        <f t="shared" si="15"/>
        <v>9158.668338415799</v>
      </c>
      <c r="F114" s="9">
        <f t="shared" si="14"/>
        <v>5984.550611985058</v>
      </c>
      <c r="G114" s="9">
        <f t="shared" si="8"/>
        <v>3174.1177264307407</v>
      </c>
      <c r="H114" s="9">
        <f t="shared" si="9"/>
        <v>773200.0157202794</v>
      </c>
      <c r="I114" s="10">
        <f t="shared" si="10"/>
        <v>0.7732000157202794</v>
      </c>
      <c r="K114" s="1">
        <v>0.0925</v>
      </c>
    </row>
    <row r="115" spans="1:11" ht="15.75" customHeight="1">
      <c r="A115" s="22">
        <f t="shared" si="11"/>
        <v>45016</v>
      </c>
      <c r="B115" s="20" t="str">
        <f t="shared" si="12"/>
        <v>A115</v>
      </c>
      <c r="C115" s="21">
        <v>104</v>
      </c>
      <c r="D115" s="9">
        <f t="shared" si="13"/>
        <v>773200.0157202794</v>
      </c>
      <c r="E115" s="9">
        <f t="shared" si="15"/>
        <v>9158.668338415799</v>
      </c>
      <c r="F115" s="9">
        <f t="shared" si="14"/>
        <v>5960.083454510487</v>
      </c>
      <c r="G115" s="9">
        <f t="shared" si="8"/>
        <v>3198.5848839053115</v>
      </c>
      <c r="H115" s="9">
        <f t="shared" si="9"/>
        <v>770001.430836374</v>
      </c>
      <c r="I115" s="10">
        <f t="shared" si="10"/>
        <v>0.7700014308363741</v>
      </c>
      <c r="K115" s="1">
        <v>0.0925</v>
      </c>
    </row>
    <row r="116" spans="1:11" ht="15.75" customHeight="1">
      <c r="A116" s="22">
        <f t="shared" si="11"/>
        <v>45046</v>
      </c>
      <c r="B116" s="20" t="str">
        <f t="shared" si="12"/>
        <v>A116</v>
      </c>
      <c r="C116" s="21">
        <v>105</v>
      </c>
      <c r="D116" s="9">
        <f t="shared" si="13"/>
        <v>770001.430836374</v>
      </c>
      <c r="E116" s="9">
        <f t="shared" si="15"/>
        <v>9158.668338415799</v>
      </c>
      <c r="F116" s="9">
        <f t="shared" si="14"/>
        <v>5935.427696030383</v>
      </c>
      <c r="G116" s="9">
        <f t="shared" si="8"/>
        <v>3223.2406423854154</v>
      </c>
      <c r="H116" s="9">
        <f t="shared" si="9"/>
        <v>766778.1901939886</v>
      </c>
      <c r="I116" s="10">
        <f t="shared" si="10"/>
        <v>0.7667781901939886</v>
      </c>
      <c r="K116" s="1">
        <v>0.0925</v>
      </c>
    </row>
    <row r="117" spans="1:11" ht="15.75" customHeight="1">
      <c r="A117" s="22">
        <f t="shared" si="11"/>
        <v>45077</v>
      </c>
      <c r="B117" s="20" t="str">
        <f t="shared" si="12"/>
        <v>A117</v>
      </c>
      <c r="C117" s="21">
        <v>106</v>
      </c>
      <c r="D117" s="9">
        <f t="shared" si="13"/>
        <v>766778.1901939886</v>
      </c>
      <c r="E117" s="9">
        <f t="shared" si="15"/>
        <v>9158.668338415797</v>
      </c>
      <c r="F117" s="9">
        <f t="shared" si="14"/>
        <v>5910.581882745329</v>
      </c>
      <c r="G117" s="9">
        <f t="shared" si="8"/>
        <v>3248.0864556704682</v>
      </c>
      <c r="H117" s="9">
        <f t="shared" si="9"/>
        <v>763530.1037383182</v>
      </c>
      <c r="I117" s="10">
        <f t="shared" si="10"/>
        <v>0.7635301037383182</v>
      </c>
      <c r="K117" s="1">
        <v>0.0925</v>
      </c>
    </row>
    <row r="118" spans="1:11" ht="15.75" customHeight="1">
      <c r="A118" s="22">
        <f t="shared" si="11"/>
        <v>45107</v>
      </c>
      <c r="B118" s="20" t="str">
        <f t="shared" si="12"/>
        <v>A118</v>
      </c>
      <c r="C118" s="21">
        <v>107</v>
      </c>
      <c r="D118" s="9">
        <f t="shared" si="13"/>
        <v>763530.1037383182</v>
      </c>
      <c r="E118" s="9">
        <f t="shared" si="15"/>
        <v>9158.668338415799</v>
      </c>
      <c r="F118" s="9">
        <f t="shared" si="14"/>
        <v>5885.544549649537</v>
      </c>
      <c r="G118" s="9">
        <f t="shared" si="8"/>
        <v>3273.123788766262</v>
      </c>
      <c r="H118" s="9">
        <f t="shared" si="9"/>
        <v>760256.979949552</v>
      </c>
      <c r="I118" s="10">
        <f t="shared" si="10"/>
        <v>0.760256979949552</v>
      </c>
      <c r="K118" s="1">
        <v>0.0925</v>
      </c>
    </row>
    <row r="119" spans="1:11" ht="15.75" customHeight="1">
      <c r="A119" s="22">
        <f t="shared" si="11"/>
        <v>45138</v>
      </c>
      <c r="B119" s="20" t="str">
        <f t="shared" si="12"/>
        <v>A119</v>
      </c>
      <c r="C119" s="21">
        <v>108</v>
      </c>
      <c r="D119" s="9">
        <f t="shared" si="13"/>
        <v>760256.979949552</v>
      </c>
      <c r="E119" s="9">
        <f t="shared" si="15"/>
        <v>9158.668338415799</v>
      </c>
      <c r="F119" s="9">
        <f t="shared" si="14"/>
        <v>5860.314220444463</v>
      </c>
      <c r="G119" s="9">
        <f t="shared" si="8"/>
        <v>3298.3541179713357</v>
      </c>
      <c r="H119" s="9">
        <f t="shared" si="9"/>
        <v>756958.6258315806</v>
      </c>
      <c r="I119" s="10">
        <f t="shared" si="10"/>
        <v>0.7569586258315806</v>
      </c>
      <c r="K119" s="1">
        <v>0.0925</v>
      </c>
    </row>
    <row r="120" spans="1:11" ht="15.75" customHeight="1">
      <c r="A120" s="22">
        <f t="shared" si="11"/>
        <v>45169</v>
      </c>
      <c r="B120" s="20" t="str">
        <f t="shared" si="12"/>
        <v>A120</v>
      </c>
      <c r="C120" s="21">
        <v>109</v>
      </c>
      <c r="D120" s="9">
        <f t="shared" si="13"/>
        <v>756958.6258315806</v>
      </c>
      <c r="E120" s="9">
        <f t="shared" si="15"/>
        <v>9158.668338415797</v>
      </c>
      <c r="F120" s="9">
        <f t="shared" si="14"/>
        <v>5834.889407451767</v>
      </c>
      <c r="G120" s="9">
        <f t="shared" si="8"/>
        <v>3323.77893096403</v>
      </c>
      <c r="H120" s="9">
        <f t="shared" si="9"/>
        <v>753634.8469006165</v>
      </c>
      <c r="I120" s="10">
        <f t="shared" si="10"/>
        <v>0.7536348469006166</v>
      </c>
      <c r="K120" s="1">
        <v>0.0925</v>
      </c>
    </row>
    <row r="121" spans="1:11" ht="15.75" customHeight="1">
      <c r="A121" s="22">
        <f t="shared" si="11"/>
        <v>45199</v>
      </c>
      <c r="B121" s="20" t="str">
        <f t="shared" si="12"/>
        <v>A121</v>
      </c>
      <c r="C121" s="21">
        <v>110</v>
      </c>
      <c r="D121" s="9">
        <f t="shared" si="13"/>
        <v>753634.8469006165</v>
      </c>
      <c r="E121" s="9">
        <f t="shared" si="15"/>
        <v>9158.668338415799</v>
      </c>
      <c r="F121" s="9">
        <f t="shared" si="14"/>
        <v>5809.268611525586</v>
      </c>
      <c r="G121" s="9">
        <f t="shared" si="8"/>
        <v>3349.399726890213</v>
      </c>
      <c r="H121" s="9">
        <f t="shared" si="9"/>
        <v>750285.4471737263</v>
      </c>
      <c r="I121" s="10">
        <f t="shared" si="10"/>
        <v>0.7502854471737262</v>
      </c>
      <c r="K121" s="1">
        <v>0.0925</v>
      </c>
    </row>
    <row r="122" spans="1:11" ht="15.75" customHeight="1">
      <c r="A122" s="22">
        <f t="shared" si="11"/>
        <v>45230</v>
      </c>
      <c r="B122" s="20" t="str">
        <f t="shared" si="12"/>
        <v>A122</v>
      </c>
      <c r="C122" s="21">
        <v>111</v>
      </c>
      <c r="D122" s="9">
        <f t="shared" si="13"/>
        <v>750285.4471737263</v>
      </c>
      <c r="E122" s="9">
        <f t="shared" si="15"/>
        <v>9158.668338415799</v>
      </c>
      <c r="F122" s="9">
        <f t="shared" si="14"/>
        <v>5783.45032196414</v>
      </c>
      <c r="G122" s="9">
        <f t="shared" si="8"/>
        <v>3375.2180164516585</v>
      </c>
      <c r="H122" s="9">
        <f t="shared" si="9"/>
        <v>746910.2291572746</v>
      </c>
      <c r="I122" s="10">
        <f t="shared" si="10"/>
        <v>0.7469102291572746</v>
      </c>
      <c r="K122" s="1">
        <v>0.0925</v>
      </c>
    </row>
    <row r="123" spans="1:11" ht="15.75" customHeight="1">
      <c r="A123" s="22">
        <f t="shared" si="11"/>
        <v>45260</v>
      </c>
      <c r="B123" s="20" t="str">
        <f t="shared" si="12"/>
        <v>A123</v>
      </c>
      <c r="C123" s="21">
        <v>112</v>
      </c>
      <c r="D123" s="9">
        <f t="shared" si="13"/>
        <v>746910.2291572746</v>
      </c>
      <c r="E123" s="9">
        <f t="shared" si="15"/>
        <v>9158.668338415797</v>
      </c>
      <c r="F123" s="9">
        <f t="shared" si="14"/>
        <v>5757.4330164206585</v>
      </c>
      <c r="G123" s="9">
        <f t="shared" si="8"/>
        <v>3401.2353219951383</v>
      </c>
      <c r="H123" s="9">
        <f t="shared" si="9"/>
        <v>743508.9938352795</v>
      </c>
      <c r="I123" s="10">
        <f t="shared" si="10"/>
        <v>0.7435089938352795</v>
      </c>
      <c r="K123" s="1">
        <v>0.0925</v>
      </c>
    </row>
    <row r="124" spans="1:11" ht="15.75" customHeight="1">
      <c r="A124" s="22">
        <f t="shared" si="11"/>
        <v>45291</v>
      </c>
      <c r="B124" s="20" t="str">
        <f t="shared" si="12"/>
        <v>A124</v>
      </c>
      <c r="C124" s="21">
        <v>113</v>
      </c>
      <c r="D124" s="9">
        <f t="shared" si="13"/>
        <v>743508.9938352795</v>
      </c>
      <c r="E124" s="9">
        <f t="shared" si="15"/>
        <v>9158.668338415797</v>
      </c>
      <c r="F124" s="9">
        <f t="shared" si="14"/>
        <v>5731.215160813613</v>
      </c>
      <c r="G124" s="9">
        <f t="shared" si="8"/>
        <v>3427.453177602184</v>
      </c>
      <c r="H124" s="9">
        <f t="shared" si="9"/>
        <v>740081.5406576773</v>
      </c>
      <c r="I124" s="10">
        <f t="shared" si="10"/>
        <v>0.7400815406576773</v>
      </c>
      <c r="K124" s="1">
        <v>0.0925</v>
      </c>
    </row>
    <row r="125" spans="1:11" ht="15.75" customHeight="1">
      <c r="A125" s="22">
        <f t="shared" si="11"/>
        <v>45322</v>
      </c>
      <c r="B125" s="20" t="str">
        <f t="shared" si="12"/>
        <v>A125</v>
      </c>
      <c r="C125" s="21">
        <v>114</v>
      </c>
      <c r="D125" s="9">
        <f t="shared" si="13"/>
        <v>740081.5406576773</v>
      </c>
      <c r="E125" s="9">
        <f t="shared" si="15"/>
        <v>9158.6683384158</v>
      </c>
      <c r="F125" s="9">
        <f t="shared" si="14"/>
        <v>5704.795209236262</v>
      </c>
      <c r="G125" s="9">
        <f t="shared" si="8"/>
        <v>3453.8731291795384</v>
      </c>
      <c r="H125" s="9">
        <f t="shared" si="9"/>
        <v>736627.6675284978</v>
      </c>
      <c r="I125" s="10">
        <f t="shared" si="10"/>
        <v>0.7366276675284977</v>
      </c>
      <c r="K125" s="1">
        <v>0.0925</v>
      </c>
    </row>
    <row r="126" spans="1:11" ht="15.75" customHeight="1">
      <c r="A126" s="22">
        <f t="shared" si="11"/>
        <v>45351</v>
      </c>
      <c r="B126" s="20" t="str">
        <f t="shared" si="12"/>
        <v>A126</v>
      </c>
      <c r="C126" s="21">
        <v>115</v>
      </c>
      <c r="D126" s="9">
        <f t="shared" si="13"/>
        <v>736627.6675284978</v>
      </c>
      <c r="E126" s="9">
        <f t="shared" si="15"/>
        <v>9158.668338415797</v>
      </c>
      <c r="F126" s="9">
        <f t="shared" si="14"/>
        <v>5678.171603865503</v>
      </c>
      <c r="G126" s="9">
        <f t="shared" si="8"/>
        <v>3480.4967345502937</v>
      </c>
      <c r="H126" s="9">
        <f t="shared" si="9"/>
        <v>733147.1707939474</v>
      </c>
      <c r="I126" s="10">
        <f t="shared" si="10"/>
        <v>0.7331471707939474</v>
      </c>
      <c r="K126" s="1">
        <v>0.0925</v>
      </c>
    </row>
    <row r="127" spans="1:11" ht="15.75" customHeight="1">
      <c r="A127" s="22">
        <f t="shared" si="11"/>
        <v>45382</v>
      </c>
      <c r="B127" s="20" t="str">
        <f t="shared" si="12"/>
        <v>A127</v>
      </c>
      <c r="C127" s="21">
        <v>116</v>
      </c>
      <c r="D127" s="9">
        <f t="shared" si="13"/>
        <v>733147.1707939474</v>
      </c>
      <c r="E127" s="9">
        <f t="shared" si="15"/>
        <v>9158.668338415797</v>
      </c>
      <c r="F127" s="9">
        <f t="shared" si="14"/>
        <v>5651.342774870011</v>
      </c>
      <c r="G127" s="9">
        <f t="shared" si="8"/>
        <v>3507.3255635457854</v>
      </c>
      <c r="H127" s="9">
        <f t="shared" si="9"/>
        <v>729639.8452304016</v>
      </c>
      <c r="I127" s="10">
        <f t="shared" si="10"/>
        <v>0.7296398452304016</v>
      </c>
      <c r="K127" s="1">
        <v>0.0925</v>
      </c>
    </row>
    <row r="128" spans="1:11" ht="15.75" customHeight="1">
      <c r="A128" s="22">
        <f t="shared" si="11"/>
        <v>45412</v>
      </c>
      <c r="B128" s="20" t="str">
        <f t="shared" si="12"/>
        <v>A128</v>
      </c>
      <c r="C128" s="21">
        <v>117</v>
      </c>
      <c r="D128" s="9">
        <f t="shared" si="13"/>
        <v>729639.8452304016</v>
      </c>
      <c r="E128" s="9">
        <f t="shared" si="15"/>
        <v>9158.668338415795</v>
      </c>
      <c r="F128" s="9">
        <f t="shared" si="14"/>
        <v>5624.307140317679</v>
      </c>
      <c r="G128" s="9">
        <f t="shared" si="8"/>
        <v>3534.361198098116</v>
      </c>
      <c r="H128" s="9">
        <f t="shared" si="9"/>
        <v>726105.4840323034</v>
      </c>
      <c r="I128" s="10">
        <f t="shared" si="10"/>
        <v>0.7261054840323035</v>
      </c>
      <c r="K128" s="1">
        <v>0.0925</v>
      </c>
    </row>
    <row r="129" spans="1:11" ht="15.75" customHeight="1">
      <c r="A129" s="22">
        <f t="shared" si="11"/>
        <v>45443</v>
      </c>
      <c r="B129" s="20" t="str">
        <f t="shared" si="12"/>
        <v>A129</v>
      </c>
      <c r="C129" s="21">
        <v>118</v>
      </c>
      <c r="D129" s="9">
        <f t="shared" si="13"/>
        <v>726105.4840323034</v>
      </c>
      <c r="E129" s="9">
        <f t="shared" si="15"/>
        <v>9158.668338415799</v>
      </c>
      <c r="F129" s="9">
        <f t="shared" si="14"/>
        <v>5597.063106082339</v>
      </c>
      <c r="G129" s="9">
        <f t="shared" si="8"/>
        <v>3561.6052323334598</v>
      </c>
      <c r="H129" s="9">
        <f t="shared" si="9"/>
        <v>722543.87879997</v>
      </c>
      <c r="I129" s="10">
        <f t="shared" si="10"/>
        <v>0.7225438787999701</v>
      </c>
      <c r="K129" s="1">
        <v>0.0925</v>
      </c>
    </row>
    <row r="130" spans="1:11" ht="15.75" customHeight="1">
      <c r="A130" s="22">
        <f t="shared" si="11"/>
        <v>45473</v>
      </c>
      <c r="B130" s="20" t="str">
        <f t="shared" si="12"/>
        <v>A130</v>
      </c>
      <c r="C130" s="21">
        <v>119</v>
      </c>
      <c r="D130" s="9">
        <f t="shared" si="13"/>
        <v>722543.87879997</v>
      </c>
      <c r="E130" s="9">
        <f t="shared" si="15"/>
        <v>9158.668338415797</v>
      </c>
      <c r="F130" s="9">
        <f t="shared" si="14"/>
        <v>5569.609065749769</v>
      </c>
      <c r="G130" s="9">
        <f t="shared" si="8"/>
        <v>3589.059272666028</v>
      </c>
      <c r="H130" s="9">
        <f t="shared" si="9"/>
        <v>718954.819527304</v>
      </c>
      <c r="I130" s="10">
        <f t="shared" si="10"/>
        <v>0.718954819527304</v>
      </c>
      <c r="K130" s="1">
        <v>0.0925</v>
      </c>
    </row>
    <row r="131" spans="1:11" ht="15.75" customHeight="1">
      <c r="A131" s="22">
        <f t="shared" si="11"/>
        <v>45504</v>
      </c>
      <c r="B131" s="20" t="str">
        <f t="shared" si="12"/>
        <v>A131</v>
      </c>
      <c r="C131" s="21">
        <v>120</v>
      </c>
      <c r="D131" s="9">
        <f t="shared" si="13"/>
        <v>718954.819527304</v>
      </c>
      <c r="E131" s="9">
        <f t="shared" si="15"/>
        <v>9158.668338415795</v>
      </c>
      <c r="F131" s="9">
        <f t="shared" si="14"/>
        <v>5541.943400522968</v>
      </c>
      <c r="G131" s="9">
        <f t="shared" si="8"/>
        <v>3616.7249378928273</v>
      </c>
      <c r="H131" s="9">
        <f t="shared" si="9"/>
        <v>715338.0945894112</v>
      </c>
      <c r="I131" s="10">
        <f t="shared" si="10"/>
        <v>0.7153380945894111</v>
      </c>
      <c r="K131" s="1">
        <v>0.0925</v>
      </c>
    </row>
    <row r="132" spans="1:11" ht="15.75" customHeight="1">
      <c r="A132" s="22">
        <f t="shared" si="11"/>
        <v>45535</v>
      </c>
      <c r="B132" s="20" t="str">
        <f t="shared" si="12"/>
        <v>A132</v>
      </c>
      <c r="C132" s="21">
        <v>121</v>
      </c>
      <c r="D132" s="9">
        <f t="shared" si="13"/>
        <v>715338.0945894112</v>
      </c>
      <c r="E132" s="9">
        <f t="shared" si="15"/>
        <v>9158.668338415795</v>
      </c>
      <c r="F132" s="9">
        <f t="shared" si="14"/>
        <v>5514.064479126711</v>
      </c>
      <c r="G132" s="9">
        <f t="shared" si="8"/>
        <v>3644.6038592890836</v>
      </c>
      <c r="H132" s="9">
        <f t="shared" si="9"/>
        <v>711693.4907301221</v>
      </c>
      <c r="I132" s="10">
        <f t="shared" si="10"/>
        <v>0.7116934907301221</v>
      </c>
      <c r="K132" s="1">
        <v>0.0925</v>
      </c>
    </row>
    <row r="133" spans="1:11" ht="15.75" customHeight="1">
      <c r="A133" s="22">
        <f t="shared" si="11"/>
        <v>45565</v>
      </c>
      <c r="B133" s="20" t="str">
        <f t="shared" si="12"/>
        <v>A133</v>
      </c>
      <c r="C133" s="21">
        <v>122</v>
      </c>
      <c r="D133" s="9">
        <f t="shared" si="13"/>
        <v>711693.4907301221</v>
      </c>
      <c r="E133" s="9">
        <f t="shared" si="15"/>
        <v>9158.668338415797</v>
      </c>
      <c r="F133" s="9">
        <f t="shared" si="14"/>
        <v>5485.9706577113575</v>
      </c>
      <c r="G133" s="9">
        <f t="shared" si="8"/>
        <v>3672.6976807044393</v>
      </c>
      <c r="H133" s="9">
        <f t="shared" si="9"/>
        <v>708020.7930494177</v>
      </c>
      <c r="I133" s="10">
        <f t="shared" si="10"/>
        <v>0.7080207930494177</v>
      </c>
      <c r="K133" s="1">
        <v>0.0925</v>
      </c>
    </row>
    <row r="134" spans="1:11" ht="15.75" customHeight="1">
      <c r="A134" s="22">
        <f t="shared" si="11"/>
        <v>45596</v>
      </c>
      <c r="B134" s="20" t="str">
        <f t="shared" si="12"/>
        <v>A134</v>
      </c>
      <c r="C134" s="21">
        <v>123</v>
      </c>
      <c r="D134" s="9">
        <f t="shared" si="13"/>
        <v>708020.7930494177</v>
      </c>
      <c r="E134" s="9">
        <f t="shared" si="15"/>
        <v>9158.668338415795</v>
      </c>
      <c r="F134" s="9">
        <f t="shared" si="14"/>
        <v>5457.660279755928</v>
      </c>
      <c r="G134" s="9">
        <f t="shared" si="8"/>
        <v>3701.008058659867</v>
      </c>
      <c r="H134" s="9">
        <f t="shared" si="9"/>
        <v>704319.7849907578</v>
      </c>
      <c r="I134" s="10">
        <f t="shared" si="10"/>
        <v>0.7043197849907579</v>
      </c>
      <c r="K134" s="1">
        <v>0.0925</v>
      </c>
    </row>
    <row r="135" spans="1:11" ht="15.75" customHeight="1">
      <c r="A135" s="22">
        <f t="shared" si="11"/>
        <v>45626</v>
      </c>
      <c r="B135" s="20" t="str">
        <f t="shared" si="12"/>
        <v>A135</v>
      </c>
      <c r="C135" s="21">
        <v>124</v>
      </c>
      <c r="D135" s="9">
        <f t="shared" si="13"/>
        <v>704319.7849907578</v>
      </c>
      <c r="E135" s="9">
        <f t="shared" si="15"/>
        <v>9158.668338415797</v>
      </c>
      <c r="F135" s="9">
        <f t="shared" si="14"/>
        <v>5429.131675970425</v>
      </c>
      <c r="G135" s="9">
        <f t="shared" si="8"/>
        <v>3729.536662445372</v>
      </c>
      <c r="H135" s="9">
        <f t="shared" si="9"/>
        <v>700590.2483283124</v>
      </c>
      <c r="I135" s="10">
        <f t="shared" si="10"/>
        <v>0.7005902483283124</v>
      </c>
      <c r="K135" s="1">
        <v>0.0925</v>
      </c>
    </row>
    <row r="136" spans="1:11" ht="15.75" customHeight="1">
      <c r="A136" s="22">
        <f t="shared" si="11"/>
        <v>45657</v>
      </c>
      <c r="B136" s="20" t="str">
        <f t="shared" si="12"/>
        <v>A136</v>
      </c>
      <c r="C136" s="21">
        <v>125</v>
      </c>
      <c r="D136" s="9">
        <f t="shared" si="13"/>
        <v>700590.2483283124</v>
      </c>
      <c r="E136" s="9">
        <f t="shared" si="15"/>
        <v>9158.668338415797</v>
      </c>
      <c r="F136" s="9">
        <f t="shared" si="14"/>
        <v>5400.383164197408</v>
      </c>
      <c r="G136" s="9">
        <f t="shared" si="8"/>
        <v>3758.2851742183884</v>
      </c>
      <c r="H136" s="9">
        <f t="shared" si="9"/>
        <v>696831.9631540941</v>
      </c>
      <c r="I136" s="10">
        <f t="shared" si="10"/>
        <v>0.696831963154094</v>
      </c>
      <c r="K136" s="1">
        <v>0.0925</v>
      </c>
    </row>
    <row r="137" spans="1:11" ht="15.75" customHeight="1">
      <c r="A137" s="22">
        <f t="shared" si="11"/>
        <v>45688</v>
      </c>
      <c r="B137" s="20" t="str">
        <f t="shared" si="12"/>
        <v>A137</v>
      </c>
      <c r="C137" s="21">
        <v>126</v>
      </c>
      <c r="D137" s="9">
        <f t="shared" si="13"/>
        <v>696831.9631540941</v>
      </c>
      <c r="E137" s="9">
        <f t="shared" si="15"/>
        <v>9158.668338415799</v>
      </c>
      <c r="F137" s="9">
        <f t="shared" si="14"/>
        <v>5371.413049312808</v>
      </c>
      <c r="G137" s="9">
        <f t="shared" si="8"/>
        <v>3787.255289102991</v>
      </c>
      <c r="H137" s="9">
        <f t="shared" si="9"/>
        <v>693044.707864991</v>
      </c>
      <c r="I137" s="10">
        <f t="shared" si="10"/>
        <v>0.6930447078649911</v>
      </c>
      <c r="K137" s="1">
        <v>0.0925</v>
      </c>
    </row>
    <row r="138" spans="1:11" ht="15.75" customHeight="1">
      <c r="A138" s="22">
        <f t="shared" si="11"/>
        <v>45716</v>
      </c>
      <c r="B138" s="20" t="str">
        <f t="shared" si="12"/>
        <v>A138</v>
      </c>
      <c r="C138" s="21">
        <v>127</v>
      </c>
      <c r="D138" s="9">
        <f t="shared" si="13"/>
        <v>693044.707864991</v>
      </c>
      <c r="E138" s="9">
        <f t="shared" si="15"/>
        <v>9158.668338415797</v>
      </c>
      <c r="F138" s="9">
        <f t="shared" si="14"/>
        <v>5342.219623125972</v>
      </c>
      <c r="G138" s="9">
        <f t="shared" si="8"/>
        <v>3816.4487152898246</v>
      </c>
      <c r="H138" s="9">
        <f t="shared" si="9"/>
        <v>689228.2591497012</v>
      </c>
      <c r="I138" s="10">
        <f t="shared" si="10"/>
        <v>0.6892282591497012</v>
      </c>
      <c r="K138" s="1">
        <v>0.0925</v>
      </c>
    </row>
    <row r="139" spans="1:11" ht="15.75" customHeight="1">
      <c r="A139" s="22">
        <f t="shared" si="11"/>
        <v>45747</v>
      </c>
      <c r="B139" s="20" t="str">
        <f t="shared" si="12"/>
        <v>A139</v>
      </c>
      <c r="C139" s="21">
        <v>128</v>
      </c>
      <c r="D139" s="9">
        <f t="shared" si="13"/>
        <v>689228.2591497012</v>
      </c>
      <c r="E139" s="9">
        <f t="shared" si="15"/>
        <v>9158.668338415797</v>
      </c>
      <c r="F139" s="9">
        <f t="shared" si="14"/>
        <v>5312.801164278947</v>
      </c>
      <c r="G139" s="9">
        <f t="shared" si="8"/>
        <v>3845.86717413685</v>
      </c>
      <c r="H139" s="9">
        <f t="shared" si="9"/>
        <v>685382.3919755644</v>
      </c>
      <c r="I139" s="10">
        <f t="shared" si="10"/>
        <v>0.6853823919755644</v>
      </c>
      <c r="K139" s="1">
        <v>0.0925</v>
      </c>
    </row>
    <row r="140" spans="1:11" ht="15.75" customHeight="1">
      <c r="A140" s="22">
        <f t="shared" si="11"/>
        <v>45777</v>
      </c>
      <c r="B140" s="20" t="str">
        <f t="shared" si="12"/>
        <v>A140</v>
      </c>
      <c r="C140" s="21">
        <v>129</v>
      </c>
      <c r="D140" s="9">
        <f t="shared" si="13"/>
        <v>685382.3919755644</v>
      </c>
      <c r="E140" s="9">
        <f t="shared" si="15"/>
        <v>9158.668338415799</v>
      </c>
      <c r="F140" s="9">
        <f t="shared" si="14"/>
        <v>5283.155938144976</v>
      </c>
      <c r="G140" s="9">
        <f aca="true" t="shared" si="16" ref="G140:G203">E140-F140</f>
        <v>3875.5124002708226</v>
      </c>
      <c r="H140" s="9">
        <f aca="true" t="shared" si="17" ref="H140:H203">D140-G140</f>
        <v>681506.8795752936</v>
      </c>
      <c r="I140" s="10">
        <f aca="true" t="shared" si="18" ref="I140:I203">H140/$D$3</f>
        <v>0.6815068795752937</v>
      </c>
      <c r="K140" s="1">
        <v>0.0925</v>
      </c>
    </row>
    <row r="141" spans="1:11" ht="15.75" customHeight="1">
      <c r="A141" s="22">
        <f aca="true" t="shared" si="19" ref="A141:A204">DATE(YEAR(A140),MONTH(A140)+2,1-1)</f>
        <v>45808</v>
      </c>
      <c r="B141" s="20" t="str">
        <f aca="true" t="shared" si="20" ref="B141:B204">"A"&amp;ROW(A141)</f>
        <v>A141</v>
      </c>
      <c r="C141" s="21">
        <v>130</v>
      </c>
      <c r="D141" s="9">
        <f aca="true" t="shared" si="21" ref="D141:D204">IF(ROUND(H140,0)&gt;0,H140,0)</f>
        <v>681506.8795752936</v>
      </c>
      <c r="E141" s="9">
        <f t="shared" si="15"/>
        <v>9158.668338415797</v>
      </c>
      <c r="F141" s="9">
        <f aca="true" t="shared" si="22" ref="F141:F204">D141*K141/12</f>
        <v>5253.282196726222</v>
      </c>
      <c r="G141" s="9">
        <f t="shared" si="16"/>
        <v>3905.386141689575</v>
      </c>
      <c r="H141" s="9">
        <f t="shared" si="17"/>
        <v>677601.493433604</v>
      </c>
      <c r="I141" s="10">
        <f t="shared" si="18"/>
        <v>0.677601493433604</v>
      </c>
      <c r="K141" s="1">
        <v>0.0925</v>
      </c>
    </row>
    <row r="142" spans="1:11" ht="15.75" customHeight="1">
      <c r="A142" s="22">
        <f t="shared" si="19"/>
        <v>45838</v>
      </c>
      <c r="B142" s="20" t="str">
        <f t="shared" si="20"/>
        <v>A142</v>
      </c>
      <c r="C142" s="21">
        <v>131</v>
      </c>
      <c r="D142" s="9">
        <f t="shared" si="21"/>
        <v>677601.493433604</v>
      </c>
      <c r="E142" s="9">
        <f aca="true" t="shared" si="23" ref="E142:E205">IF($D$5+1-C142=0,0,PMT(K142/12,$D$5+1-C142,-$D142,0,0))</f>
        <v>9158.668338415799</v>
      </c>
      <c r="F142" s="9">
        <f t="shared" si="22"/>
        <v>5223.178178550697</v>
      </c>
      <c r="G142" s="9">
        <f t="shared" si="16"/>
        <v>3935.4901598651013</v>
      </c>
      <c r="H142" s="9">
        <f t="shared" si="17"/>
        <v>673666.0032737389</v>
      </c>
      <c r="I142" s="10">
        <f t="shared" si="18"/>
        <v>0.6736660032737389</v>
      </c>
      <c r="K142" s="1">
        <v>0.0925</v>
      </c>
    </row>
    <row r="143" spans="1:11" ht="15.75" customHeight="1">
      <c r="A143" s="22">
        <f t="shared" si="19"/>
        <v>45869</v>
      </c>
      <c r="B143" s="20" t="str">
        <f t="shared" si="20"/>
        <v>A143</v>
      </c>
      <c r="C143" s="21">
        <v>132</v>
      </c>
      <c r="D143" s="9">
        <f t="shared" si="21"/>
        <v>673666.0032737389</v>
      </c>
      <c r="E143" s="9">
        <f t="shared" si="23"/>
        <v>9158.668338415797</v>
      </c>
      <c r="F143" s="9">
        <f t="shared" si="22"/>
        <v>5192.842108568404</v>
      </c>
      <c r="G143" s="9">
        <f t="shared" si="16"/>
        <v>3965.826229847393</v>
      </c>
      <c r="H143" s="9">
        <f t="shared" si="17"/>
        <v>669700.1770438915</v>
      </c>
      <c r="I143" s="10">
        <f t="shared" si="18"/>
        <v>0.6697001770438915</v>
      </c>
      <c r="K143" s="1">
        <v>0.0925</v>
      </c>
    </row>
    <row r="144" spans="1:11" ht="15.75" customHeight="1">
      <c r="A144" s="22">
        <f t="shared" si="19"/>
        <v>45900</v>
      </c>
      <c r="B144" s="20" t="str">
        <f t="shared" si="20"/>
        <v>A144</v>
      </c>
      <c r="C144" s="21">
        <v>133</v>
      </c>
      <c r="D144" s="9">
        <f t="shared" si="21"/>
        <v>669700.1770438915</v>
      </c>
      <c r="E144" s="9">
        <f t="shared" si="23"/>
        <v>9158.668338415797</v>
      </c>
      <c r="F144" s="9">
        <f t="shared" si="22"/>
        <v>5162.272198046664</v>
      </c>
      <c r="G144" s="9">
        <f t="shared" si="16"/>
        <v>3996.396140369133</v>
      </c>
      <c r="H144" s="9">
        <f t="shared" si="17"/>
        <v>665703.7809035224</v>
      </c>
      <c r="I144" s="10">
        <f t="shared" si="18"/>
        <v>0.6657037809035224</v>
      </c>
      <c r="K144" s="1">
        <v>0.0925</v>
      </c>
    </row>
    <row r="145" spans="1:11" ht="15.75" customHeight="1">
      <c r="A145" s="22">
        <f t="shared" si="19"/>
        <v>45930</v>
      </c>
      <c r="B145" s="20" t="str">
        <f t="shared" si="20"/>
        <v>A145</v>
      </c>
      <c r="C145" s="21">
        <v>134</v>
      </c>
      <c r="D145" s="9">
        <f t="shared" si="21"/>
        <v>665703.7809035224</v>
      </c>
      <c r="E145" s="9">
        <f t="shared" si="23"/>
        <v>9158.668338415797</v>
      </c>
      <c r="F145" s="9">
        <f t="shared" si="22"/>
        <v>5131.466644464652</v>
      </c>
      <c r="G145" s="9">
        <f t="shared" si="16"/>
        <v>4027.201693951145</v>
      </c>
      <c r="H145" s="9">
        <f t="shared" si="17"/>
        <v>661676.5792095712</v>
      </c>
      <c r="I145" s="10">
        <f t="shared" si="18"/>
        <v>0.6616765792095712</v>
      </c>
      <c r="K145" s="1">
        <v>0.0925</v>
      </c>
    </row>
    <row r="146" spans="1:11" ht="15.75" customHeight="1">
      <c r="A146" s="22">
        <f t="shared" si="19"/>
        <v>45961</v>
      </c>
      <c r="B146" s="20" t="str">
        <f t="shared" si="20"/>
        <v>A146</v>
      </c>
      <c r="C146" s="21">
        <v>135</v>
      </c>
      <c r="D146" s="9">
        <f t="shared" si="21"/>
        <v>661676.5792095712</v>
      </c>
      <c r="E146" s="9">
        <f t="shared" si="23"/>
        <v>9158.668338415799</v>
      </c>
      <c r="F146" s="9">
        <f t="shared" si="22"/>
        <v>5100.423631407111</v>
      </c>
      <c r="G146" s="9">
        <f t="shared" si="16"/>
        <v>4058.2447070086873</v>
      </c>
      <c r="H146" s="9">
        <f t="shared" si="17"/>
        <v>657618.3345025625</v>
      </c>
      <c r="I146" s="10">
        <f t="shared" si="18"/>
        <v>0.6576183345025626</v>
      </c>
      <c r="K146" s="1">
        <v>0.0925</v>
      </c>
    </row>
    <row r="147" spans="1:11" ht="15.75" customHeight="1">
      <c r="A147" s="22">
        <f t="shared" si="19"/>
        <v>45991</v>
      </c>
      <c r="B147" s="20" t="str">
        <f t="shared" si="20"/>
        <v>A147</v>
      </c>
      <c r="C147" s="21">
        <v>136</v>
      </c>
      <c r="D147" s="9">
        <f t="shared" si="21"/>
        <v>657618.3345025625</v>
      </c>
      <c r="E147" s="9">
        <f t="shared" si="23"/>
        <v>9158.668338415797</v>
      </c>
      <c r="F147" s="9">
        <f t="shared" si="22"/>
        <v>5069.141328457253</v>
      </c>
      <c r="G147" s="9">
        <f t="shared" si="16"/>
        <v>4089.527009958544</v>
      </c>
      <c r="H147" s="9">
        <f t="shared" si="17"/>
        <v>653528.807492604</v>
      </c>
      <c r="I147" s="10">
        <f t="shared" si="18"/>
        <v>0.653528807492604</v>
      </c>
      <c r="K147" s="1">
        <v>0.0925</v>
      </c>
    </row>
    <row r="148" spans="1:11" ht="15.75" customHeight="1">
      <c r="A148" s="22">
        <f t="shared" si="19"/>
        <v>46022</v>
      </c>
      <c r="B148" s="20" t="str">
        <f t="shared" si="20"/>
        <v>A148</v>
      </c>
      <c r="C148" s="21">
        <v>137</v>
      </c>
      <c r="D148" s="9">
        <f t="shared" si="21"/>
        <v>653528.807492604</v>
      </c>
      <c r="E148" s="9">
        <f t="shared" si="23"/>
        <v>9158.668338415797</v>
      </c>
      <c r="F148" s="9">
        <f t="shared" si="22"/>
        <v>5037.617891088822</v>
      </c>
      <c r="G148" s="9">
        <f t="shared" si="16"/>
        <v>4121.050447326975</v>
      </c>
      <c r="H148" s="9">
        <f t="shared" si="17"/>
        <v>649407.757045277</v>
      </c>
      <c r="I148" s="10">
        <f t="shared" si="18"/>
        <v>0.6494077570452771</v>
      </c>
      <c r="K148" s="1">
        <v>0.0925</v>
      </c>
    </row>
    <row r="149" spans="1:11" ht="15.75" customHeight="1">
      <c r="A149" s="22">
        <f t="shared" si="19"/>
        <v>46053</v>
      </c>
      <c r="B149" s="20" t="str">
        <f t="shared" si="20"/>
        <v>A149</v>
      </c>
      <c r="C149" s="21">
        <v>138</v>
      </c>
      <c r="D149" s="9">
        <f t="shared" si="21"/>
        <v>649407.757045277</v>
      </c>
      <c r="E149" s="9">
        <f t="shared" si="23"/>
        <v>9158.668338415799</v>
      </c>
      <c r="F149" s="9">
        <f t="shared" si="22"/>
        <v>5005.851460557344</v>
      </c>
      <c r="G149" s="9">
        <f t="shared" si="16"/>
        <v>4152.816877858455</v>
      </c>
      <c r="H149" s="9">
        <f t="shared" si="17"/>
        <v>645254.9401674186</v>
      </c>
      <c r="I149" s="10">
        <f t="shared" si="18"/>
        <v>0.6452549401674186</v>
      </c>
      <c r="K149" s="1">
        <v>0.0925</v>
      </c>
    </row>
    <row r="150" spans="1:11" ht="15.75" customHeight="1">
      <c r="A150" s="22">
        <f t="shared" si="19"/>
        <v>46081</v>
      </c>
      <c r="B150" s="20" t="str">
        <f t="shared" si="20"/>
        <v>A150</v>
      </c>
      <c r="C150" s="21">
        <v>139</v>
      </c>
      <c r="D150" s="9">
        <f t="shared" si="21"/>
        <v>645254.9401674186</v>
      </c>
      <c r="E150" s="9">
        <f t="shared" si="23"/>
        <v>9158.668338415795</v>
      </c>
      <c r="F150" s="9">
        <f t="shared" si="22"/>
        <v>4973.840163790518</v>
      </c>
      <c r="G150" s="9">
        <f t="shared" si="16"/>
        <v>4184.828174625277</v>
      </c>
      <c r="H150" s="9">
        <f t="shared" si="17"/>
        <v>641070.1119927933</v>
      </c>
      <c r="I150" s="10">
        <f t="shared" si="18"/>
        <v>0.6410701119927933</v>
      </c>
      <c r="K150" s="1">
        <v>0.0925</v>
      </c>
    </row>
    <row r="151" spans="1:11" ht="15.75" customHeight="1">
      <c r="A151" s="22">
        <f t="shared" si="19"/>
        <v>46112</v>
      </c>
      <c r="B151" s="20" t="str">
        <f t="shared" si="20"/>
        <v>A151</v>
      </c>
      <c r="C151" s="21">
        <v>140</v>
      </c>
      <c r="D151" s="9">
        <f t="shared" si="21"/>
        <v>641070.1119927933</v>
      </c>
      <c r="E151" s="9">
        <f t="shared" si="23"/>
        <v>9158.668338415797</v>
      </c>
      <c r="F151" s="9">
        <f t="shared" si="22"/>
        <v>4941.582113277781</v>
      </c>
      <c r="G151" s="9">
        <f t="shared" si="16"/>
        <v>4217.086225138016</v>
      </c>
      <c r="H151" s="9">
        <f t="shared" si="17"/>
        <v>636853.0257676552</v>
      </c>
      <c r="I151" s="10">
        <f t="shared" si="18"/>
        <v>0.6368530257676552</v>
      </c>
      <c r="K151" s="1">
        <v>0.0925</v>
      </c>
    </row>
    <row r="152" spans="1:11" ht="15.75" customHeight="1">
      <c r="A152" s="22">
        <f t="shared" si="19"/>
        <v>46142</v>
      </c>
      <c r="B152" s="20" t="str">
        <f t="shared" si="20"/>
        <v>A152</v>
      </c>
      <c r="C152" s="21">
        <v>141</v>
      </c>
      <c r="D152" s="9">
        <f t="shared" si="21"/>
        <v>636853.0257676552</v>
      </c>
      <c r="E152" s="9">
        <f t="shared" si="23"/>
        <v>9158.668338415795</v>
      </c>
      <c r="F152" s="9">
        <f t="shared" si="22"/>
        <v>4909.075406959008</v>
      </c>
      <c r="G152" s="9">
        <f t="shared" si="16"/>
        <v>4249.592931456787</v>
      </c>
      <c r="H152" s="9">
        <f t="shared" si="17"/>
        <v>632603.4328361985</v>
      </c>
      <c r="I152" s="10">
        <f t="shared" si="18"/>
        <v>0.6326034328361985</v>
      </c>
      <c r="K152" s="1">
        <v>0.0925</v>
      </c>
    </row>
    <row r="153" spans="1:11" ht="15.75" customHeight="1">
      <c r="A153" s="22">
        <f t="shared" si="19"/>
        <v>46173</v>
      </c>
      <c r="B153" s="20" t="str">
        <f t="shared" si="20"/>
        <v>A153</v>
      </c>
      <c r="C153" s="21">
        <v>142</v>
      </c>
      <c r="D153" s="9">
        <f t="shared" si="21"/>
        <v>632603.4328361985</v>
      </c>
      <c r="E153" s="9">
        <f t="shared" si="23"/>
        <v>9158.668338415797</v>
      </c>
      <c r="F153" s="9">
        <f t="shared" si="22"/>
        <v>4876.318128112363</v>
      </c>
      <c r="G153" s="9">
        <f t="shared" si="16"/>
        <v>4282.350210303433</v>
      </c>
      <c r="H153" s="9">
        <f t="shared" si="17"/>
        <v>628321.082625895</v>
      </c>
      <c r="I153" s="10">
        <f t="shared" si="18"/>
        <v>0.628321082625895</v>
      </c>
      <c r="K153" s="1">
        <v>0.0925</v>
      </c>
    </row>
    <row r="154" spans="1:11" ht="15.75" customHeight="1">
      <c r="A154" s="22">
        <f t="shared" si="19"/>
        <v>46203</v>
      </c>
      <c r="B154" s="20" t="str">
        <f t="shared" si="20"/>
        <v>A154</v>
      </c>
      <c r="C154" s="21">
        <v>143</v>
      </c>
      <c r="D154" s="9">
        <f t="shared" si="21"/>
        <v>628321.082625895</v>
      </c>
      <c r="E154" s="9">
        <f t="shared" si="23"/>
        <v>9158.668338415795</v>
      </c>
      <c r="F154" s="9">
        <f t="shared" si="22"/>
        <v>4843.308345241275</v>
      </c>
      <c r="G154" s="9">
        <f t="shared" si="16"/>
        <v>4315.35999317452</v>
      </c>
      <c r="H154" s="9">
        <f t="shared" si="17"/>
        <v>624005.7226327205</v>
      </c>
      <c r="I154" s="10">
        <f t="shared" si="18"/>
        <v>0.6240057226327205</v>
      </c>
      <c r="K154" s="1">
        <v>0.0925</v>
      </c>
    </row>
    <row r="155" spans="1:11" ht="15.75" customHeight="1">
      <c r="A155" s="22">
        <f t="shared" si="19"/>
        <v>46234</v>
      </c>
      <c r="B155" s="20" t="str">
        <f t="shared" si="20"/>
        <v>A155</v>
      </c>
      <c r="C155" s="21">
        <v>144</v>
      </c>
      <c r="D155" s="9">
        <f t="shared" si="21"/>
        <v>624005.7226327205</v>
      </c>
      <c r="E155" s="9">
        <f t="shared" si="23"/>
        <v>9158.668338415797</v>
      </c>
      <c r="F155" s="9">
        <f t="shared" si="22"/>
        <v>4810.044111960554</v>
      </c>
      <c r="G155" s="9">
        <f t="shared" si="16"/>
        <v>4348.624226455243</v>
      </c>
      <c r="H155" s="9">
        <f t="shared" si="17"/>
        <v>619657.0984062653</v>
      </c>
      <c r="I155" s="10">
        <f t="shared" si="18"/>
        <v>0.6196570984062653</v>
      </c>
      <c r="K155" s="1">
        <v>0.0925</v>
      </c>
    </row>
    <row r="156" spans="1:11" ht="15.75" customHeight="1">
      <c r="A156" s="22">
        <f t="shared" si="19"/>
        <v>46265</v>
      </c>
      <c r="B156" s="20" t="str">
        <f t="shared" si="20"/>
        <v>A156</v>
      </c>
      <c r="C156" s="21">
        <v>145</v>
      </c>
      <c r="D156" s="9">
        <f t="shared" si="21"/>
        <v>619657.0984062653</v>
      </c>
      <c r="E156" s="9">
        <f t="shared" si="23"/>
        <v>9158.668338415797</v>
      </c>
      <c r="F156" s="9">
        <f t="shared" si="22"/>
        <v>4776.523466881627</v>
      </c>
      <c r="G156" s="9">
        <f t="shared" si="16"/>
        <v>4382.144871534169</v>
      </c>
      <c r="H156" s="9">
        <f t="shared" si="17"/>
        <v>615274.9535347311</v>
      </c>
      <c r="I156" s="10">
        <f t="shared" si="18"/>
        <v>0.615274953534731</v>
      </c>
      <c r="K156" s="1">
        <v>0.0925</v>
      </c>
    </row>
    <row r="157" spans="1:11" ht="15.75" customHeight="1">
      <c r="A157" s="22">
        <f t="shared" si="19"/>
        <v>46295</v>
      </c>
      <c r="B157" s="20" t="str">
        <f t="shared" si="20"/>
        <v>A157</v>
      </c>
      <c r="C157" s="21">
        <v>146</v>
      </c>
      <c r="D157" s="9">
        <f t="shared" si="21"/>
        <v>615274.9535347311</v>
      </c>
      <c r="E157" s="9">
        <f t="shared" si="23"/>
        <v>9158.668338415795</v>
      </c>
      <c r="F157" s="9">
        <f t="shared" si="22"/>
        <v>4742.744433496885</v>
      </c>
      <c r="G157" s="9">
        <f t="shared" si="16"/>
        <v>4415.92390491891</v>
      </c>
      <c r="H157" s="9">
        <f t="shared" si="17"/>
        <v>610859.0296298121</v>
      </c>
      <c r="I157" s="10">
        <f t="shared" si="18"/>
        <v>0.6108590296298121</v>
      </c>
      <c r="K157" s="1">
        <v>0.0925</v>
      </c>
    </row>
    <row r="158" spans="1:11" ht="15.75" customHeight="1">
      <c r="A158" s="22">
        <f t="shared" si="19"/>
        <v>46326</v>
      </c>
      <c r="B158" s="20" t="str">
        <f t="shared" si="20"/>
        <v>A158</v>
      </c>
      <c r="C158" s="21">
        <v>147</v>
      </c>
      <c r="D158" s="9">
        <f t="shared" si="21"/>
        <v>610859.0296298121</v>
      </c>
      <c r="E158" s="9">
        <f t="shared" si="23"/>
        <v>9158.668338415795</v>
      </c>
      <c r="F158" s="9">
        <f t="shared" si="22"/>
        <v>4708.705020063135</v>
      </c>
      <c r="G158" s="9">
        <f t="shared" si="16"/>
        <v>4449.96331835266</v>
      </c>
      <c r="H158" s="9">
        <f t="shared" si="17"/>
        <v>606409.0663114594</v>
      </c>
      <c r="I158" s="10">
        <f t="shared" si="18"/>
        <v>0.6064090663114594</v>
      </c>
      <c r="K158" s="1">
        <v>0.0925</v>
      </c>
    </row>
    <row r="159" spans="1:11" ht="15.75" customHeight="1">
      <c r="A159" s="22">
        <f t="shared" si="19"/>
        <v>46356</v>
      </c>
      <c r="B159" s="20" t="str">
        <f t="shared" si="20"/>
        <v>A159</v>
      </c>
      <c r="C159" s="21">
        <v>148</v>
      </c>
      <c r="D159" s="9">
        <f t="shared" si="21"/>
        <v>606409.0663114594</v>
      </c>
      <c r="E159" s="9">
        <f t="shared" si="23"/>
        <v>9158.668338415795</v>
      </c>
      <c r="F159" s="9">
        <f t="shared" si="22"/>
        <v>4674.403219484167</v>
      </c>
      <c r="G159" s="9">
        <f t="shared" si="16"/>
        <v>4484.265118931628</v>
      </c>
      <c r="H159" s="9">
        <f t="shared" si="17"/>
        <v>601924.8011925278</v>
      </c>
      <c r="I159" s="10">
        <f t="shared" si="18"/>
        <v>0.6019248011925278</v>
      </c>
      <c r="K159" s="1">
        <v>0.0925</v>
      </c>
    </row>
    <row r="160" spans="1:11" ht="15.75" customHeight="1">
      <c r="A160" s="22">
        <f t="shared" si="19"/>
        <v>46387</v>
      </c>
      <c r="B160" s="20" t="str">
        <f t="shared" si="20"/>
        <v>A160</v>
      </c>
      <c r="C160" s="21">
        <v>149</v>
      </c>
      <c r="D160" s="9">
        <f t="shared" si="21"/>
        <v>601924.8011925278</v>
      </c>
      <c r="E160" s="9">
        <f t="shared" si="23"/>
        <v>9158.668338415793</v>
      </c>
      <c r="F160" s="9">
        <f t="shared" si="22"/>
        <v>4639.837009192402</v>
      </c>
      <c r="G160" s="9">
        <f t="shared" si="16"/>
        <v>4518.831329223392</v>
      </c>
      <c r="H160" s="9">
        <f t="shared" si="17"/>
        <v>597405.9698633044</v>
      </c>
      <c r="I160" s="10">
        <f t="shared" si="18"/>
        <v>0.5974059698633044</v>
      </c>
      <c r="K160" s="1">
        <v>0.0925</v>
      </c>
    </row>
    <row r="161" spans="1:11" ht="15.75" customHeight="1">
      <c r="A161" s="22">
        <f t="shared" si="19"/>
        <v>46418</v>
      </c>
      <c r="B161" s="20" t="str">
        <f t="shared" si="20"/>
        <v>A161</v>
      </c>
      <c r="C161" s="21">
        <v>150</v>
      </c>
      <c r="D161" s="9">
        <f t="shared" si="21"/>
        <v>597405.9698633044</v>
      </c>
      <c r="E161" s="9">
        <f t="shared" si="23"/>
        <v>9158.668338415797</v>
      </c>
      <c r="F161" s="9">
        <f t="shared" si="22"/>
        <v>4605.004351029638</v>
      </c>
      <c r="G161" s="9">
        <f t="shared" si="16"/>
        <v>4553.663987386159</v>
      </c>
      <c r="H161" s="9">
        <f t="shared" si="17"/>
        <v>592852.3058759182</v>
      </c>
      <c r="I161" s="10">
        <f t="shared" si="18"/>
        <v>0.5928523058759182</v>
      </c>
      <c r="K161" s="1">
        <v>0.0925</v>
      </c>
    </row>
    <row r="162" spans="1:11" ht="15.75" customHeight="1">
      <c r="A162" s="22">
        <f t="shared" si="19"/>
        <v>46446</v>
      </c>
      <c r="B162" s="20" t="str">
        <f t="shared" si="20"/>
        <v>A162</v>
      </c>
      <c r="C162" s="21">
        <v>151</v>
      </c>
      <c r="D162" s="9">
        <f t="shared" si="21"/>
        <v>592852.3058759182</v>
      </c>
      <c r="E162" s="9">
        <f t="shared" si="23"/>
        <v>9158.668338415795</v>
      </c>
      <c r="F162" s="9">
        <f t="shared" si="22"/>
        <v>4569.903191126869</v>
      </c>
      <c r="G162" s="9">
        <f t="shared" si="16"/>
        <v>4588.765147288926</v>
      </c>
      <c r="H162" s="9">
        <f t="shared" si="17"/>
        <v>588263.5407286293</v>
      </c>
      <c r="I162" s="10">
        <f t="shared" si="18"/>
        <v>0.5882635407286293</v>
      </c>
      <c r="K162" s="1">
        <v>0.0925</v>
      </c>
    </row>
    <row r="163" spans="1:11" ht="15.75" customHeight="1">
      <c r="A163" s="22">
        <f t="shared" si="19"/>
        <v>46477</v>
      </c>
      <c r="B163" s="20" t="str">
        <f t="shared" si="20"/>
        <v>A163</v>
      </c>
      <c r="C163" s="21">
        <v>152</v>
      </c>
      <c r="D163" s="9">
        <f t="shared" si="21"/>
        <v>588263.5407286293</v>
      </c>
      <c r="E163" s="9">
        <f t="shared" si="23"/>
        <v>9158.668338415795</v>
      </c>
      <c r="F163" s="9">
        <f t="shared" si="22"/>
        <v>4534.531459783185</v>
      </c>
      <c r="G163" s="9">
        <f t="shared" si="16"/>
        <v>4624.13687863261</v>
      </c>
      <c r="H163" s="9">
        <f t="shared" si="17"/>
        <v>583639.4038499967</v>
      </c>
      <c r="I163" s="10">
        <f t="shared" si="18"/>
        <v>0.5836394038499968</v>
      </c>
      <c r="K163" s="1">
        <v>0.0925</v>
      </c>
    </row>
    <row r="164" spans="1:11" ht="15.75" customHeight="1">
      <c r="A164" s="22">
        <f t="shared" si="19"/>
        <v>46507</v>
      </c>
      <c r="B164" s="20" t="str">
        <f t="shared" si="20"/>
        <v>A164</v>
      </c>
      <c r="C164" s="21">
        <v>153</v>
      </c>
      <c r="D164" s="9">
        <f t="shared" si="21"/>
        <v>583639.4038499967</v>
      </c>
      <c r="E164" s="9">
        <f t="shared" si="23"/>
        <v>9158.668338415795</v>
      </c>
      <c r="F164" s="9">
        <f t="shared" si="22"/>
        <v>4498.887071343725</v>
      </c>
      <c r="G164" s="9">
        <f t="shared" si="16"/>
        <v>4659.78126707207</v>
      </c>
      <c r="H164" s="9">
        <f t="shared" si="17"/>
        <v>578979.6225829247</v>
      </c>
      <c r="I164" s="10">
        <f t="shared" si="18"/>
        <v>0.5789796225829247</v>
      </c>
      <c r="K164" s="1">
        <v>0.0925</v>
      </c>
    </row>
    <row r="165" spans="1:11" ht="15.75" customHeight="1">
      <c r="A165" s="22">
        <f t="shared" si="19"/>
        <v>46538</v>
      </c>
      <c r="B165" s="20" t="str">
        <f t="shared" si="20"/>
        <v>A165</v>
      </c>
      <c r="C165" s="21">
        <v>154</v>
      </c>
      <c r="D165" s="9">
        <f t="shared" si="21"/>
        <v>578979.6225829247</v>
      </c>
      <c r="E165" s="9">
        <f t="shared" si="23"/>
        <v>9158.668338415795</v>
      </c>
      <c r="F165" s="9">
        <f t="shared" si="22"/>
        <v>4462.967924076711</v>
      </c>
      <c r="G165" s="9">
        <f t="shared" si="16"/>
        <v>4695.700414339084</v>
      </c>
      <c r="H165" s="9">
        <f t="shared" si="17"/>
        <v>574283.9221685856</v>
      </c>
      <c r="I165" s="10">
        <f t="shared" si="18"/>
        <v>0.5742839221685856</v>
      </c>
      <c r="K165" s="1">
        <v>0.0925</v>
      </c>
    </row>
    <row r="166" spans="1:11" ht="15.75" customHeight="1">
      <c r="A166" s="22">
        <f t="shared" si="19"/>
        <v>46568</v>
      </c>
      <c r="B166" s="20" t="str">
        <f t="shared" si="20"/>
        <v>A166</v>
      </c>
      <c r="C166" s="21">
        <v>155</v>
      </c>
      <c r="D166" s="9">
        <f t="shared" si="21"/>
        <v>574283.9221685856</v>
      </c>
      <c r="E166" s="9">
        <f t="shared" si="23"/>
        <v>9158.668338415795</v>
      </c>
      <c r="F166" s="9">
        <f t="shared" si="22"/>
        <v>4426.7719000495135</v>
      </c>
      <c r="G166" s="9">
        <f t="shared" si="16"/>
        <v>4731.8964383662815</v>
      </c>
      <c r="H166" s="9">
        <f t="shared" si="17"/>
        <v>569552.0257302193</v>
      </c>
      <c r="I166" s="10">
        <f t="shared" si="18"/>
        <v>0.5695520257302193</v>
      </c>
      <c r="K166" s="1">
        <v>0.0925</v>
      </c>
    </row>
    <row r="167" spans="1:11" ht="15.75" customHeight="1">
      <c r="A167" s="22">
        <f t="shared" si="19"/>
        <v>46599</v>
      </c>
      <c r="B167" s="20" t="str">
        <f t="shared" si="20"/>
        <v>A167</v>
      </c>
      <c r="C167" s="21">
        <v>156</v>
      </c>
      <c r="D167" s="9">
        <f t="shared" si="21"/>
        <v>569552.0257302193</v>
      </c>
      <c r="E167" s="9">
        <f t="shared" si="23"/>
        <v>9158.668338415795</v>
      </c>
      <c r="F167" s="9">
        <f t="shared" si="22"/>
        <v>4390.296865003774</v>
      </c>
      <c r="G167" s="9">
        <f t="shared" si="16"/>
        <v>4768.371473412021</v>
      </c>
      <c r="H167" s="9">
        <f t="shared" si="17"/>
        <v>564783.6542568073</v>
      </c>
      <c r="I167" s="10">
        <f t="shared" si="18"/>
        <v>0.5647836542568073</v>
      </c>
      <c r="K167" s="1">
        <v>0.0925</v>
      </c>
    </row>
    <row r="168" spans="1:11" ht="15.75" customHeight="1">
      <c r="A168" s="22">
        <f t="shared" si="19"/>
        <v>46630</v>
      </c>
      <c r="B168" s="20" t="str">
        <f t="shared" si="20"/>
        <v>A168</v>
      </c>
      <c r="C168" s="21">
        <v>157</v>
      </c>
      <c r="D168" s="9">
        <f t="shared" si="21"/>
        <v>564783.6542568073</v>
      </c>
      <c r="E168" s="9">
        <f t="shared" si="23"/>
        <v>9158.668338415795</v>
      </c>
      <c r="F168" s="9">
        <f t="shared" si="22"/>
        <v>4353.540668229556</v>
      </c>
      <c r="G168" s="9">
        <f t="shared" si="16"/>
        <v>4805.127670186239</v>
      </c>
      <c r="H168" s="9">
        <f t="shared" si="17"/>
        <v>559978.5265866211</v>
      </c>
      <c r="I168" s="10">
        <f t="shared" si="18"/>
        <v>0.5599785265866211</v>
      </c>
      <c r="K168" s="1">
        <v>0.0925</v>
      </c>
    </row>
    <row r="169" spans="1:11" ht="15.75" customHeight="1">
      <c r="A169" s="22">
        <f t="shared" si="19"/>
        <v>46660</v>
      </c>
      <c r="B169" s="20" t="str">
        <f t="shared" si="20"/>
        <v>A169</v>
      </c>
      <c r="C169" s="21">
        <v>158</v>
      </c>
      <c r="D169" s="9">
        <f t="shared" si="21"/>
        <v>559978.5265866211</v>
      </c>
      <c r="E169" s="9">
        <f t="shared" si="23"/>
        <v>9158.668338415797</v>
      </c>
      <c r="F169" s="9">
        <f t="shared" si="22"/>
        <v>4316.5011424385375</v>
      </c>
      <c r="G169" s="9">
        <f t="shared" si="16"/>
        <v>4842.167195977259</v>
      </c>
      <c r="H169" s="9">
        <f t="shared" si="17"/>
        <v>555136.3593906438</v>
      </c>
      <c r="I169" s="10">
        <f t="shared" si="18"/>
        <v>0.5551363593906438</v>
      </c>
      <c r="K169" s="1">
        <v>0.0925</v>
      </c>
    </row>
    <row r="170" spans="1:11" ht="15.75" customHeight="1">
      <c r="A170" s="22">
        <f t="shared" si="19"/>
        <v>46691</v>
      </c>
      <c r="B170" s="20" t="str">
        <f t="shared" si="20"/>
        <v>A170</v>
      </c>
      <c r="C170" s="21">
        <v>159</v>
      </c>
      <c r="D170" s="9">
        <f t="shared" si="21"/>
        <v>555136.3593906438</v>
      </c>
      <c r="E170" s="9">
        <f t="shared" si="23"/>
        <v>9158.668338415793</v>
      </c>
      <c r="F170" s="9">
        <f t="shared" si="22"/>
        <v>4279.176103636212</v>
      </c>
      <c r="G170" s="9">
        <f t="shared" si="16"/>
        <v>4879.492234779581</v>
      </c>
      <c r="H170" s="9">
        <f t="shared" si="17"/>
        <v>550256.8671558641</v>
      </c>
      <c r="I170" s="10">
        <f t="shared" si="18"/>
        <v>0.5502568671558641</v>
      </c>
      <c r="K170" s="1">
        <v>0.0925</v>
      </c>
    </row>
    <row r="171" spans="1:11" ht="15.75" customHeight="1">
      <c r="A171" s="22">
        <f t="shared" si="19"/>
        <v>46721</v>
      </c>
      <c r="B171" s="20" t="str">
        <f t="shared" si="20"/>
        <v>A171</v>
      </c>
      <c r="C171" s="21">
        <v>160</v>
      </c>
      <c r="D171" s="9">
        <f t="shared" si="21"/>
        <v>550256.8671558641</v>
      </c>
      <c r="E171" s="9">
        <f t="shared" si="23"/>
        <v>9158.668338415795</v>
      </c>
      <c r="F171" s="9">
        <f t="shared" si="22"/>
        <v>4241.5633509931195</v>
      </c>
      <c r="G171" s="9">
        <f t="shared" si="16"/>
        <v>4917.104987422676</v>
      </c>
      <c r="H171" s="9">
        <f t="shared" si="17"/>
        <v>545339.7621684414</v>
      </c>
      <c r="I171" s="10">
        <f t="shared" si="18"/>
        <v>0.5453397621684415</v>
      </c>
      <c r="K171" s="1">
        <v>0.0925</v>
      </c>
    </row>
    <row r="172" spans="1:11" ht="15.75" customHeight="1">
      <c r="A172" s="22">
        <f t="shared" si="19"/>
        <v>46752</v>
      </c>
      <c r="B172" s="20" t="str">
        <f t="shared" si="20"/>
        <v>A172</v>
      </c>
      <c r="C172" s="21">
        <v>161</v>
      </c>
      <c r="D172" s="9">
        <f t="shared" si="21"/>
        <v>545339.7621684414</v>
      </c>
      <c r="E172" s="9">
        <f t="shared" si="23"/>
        <v>9158.668338415793</v>
      </c>
      <c r="F172" s="9">
        <f t="shared" si="22"/>
        <v>4203.660666715069</v>
      </c>
      <c r="G172" s="9">
        <f t="shared" si="16"/>
        <v>4955.007671700724</v>
      </c>
      <c r="H172" s="9">
        <f t="shared" si="17"/>
        <v>540384.7544967408</v>
      </c>
      <c r="I172" s="10">
        <f t="shared" si="18"/>
        <v>0.5403847544967407</v>
      </c>
      <c r="K172" s="1">
        <v>0.0925</v>
      </c>
    </row>
    <row r="173" spans="1:11" ht="15.75" customHeight="1">
      <c r="A173" s="22">
        <f t="shared" si="19"/>
        <v>46783</v>
      </c>
      <c r="B173" s="20" t="str">
        <f t="shared" si="20"/>
        <v>A173</v>
      </c>
      <c r="C173" s="21">
        <v>162</v>
      </c>
      <c r="D173" s="9">
        <f t="shared" si="21"/>
        <v>540384.7544967408</v>
      </c>
      <c r="E173" s="9">
        <f t="shared" si="23"/>
        <v>9158.668338415793</v>
      </c>
      <c r="F173" s="9">
        <f t="shared" si="22"/>
        <v>4165.4658159123765</v>
      </c>
      <c r="G173" s="9">
        <f t="shared" si="16"/>
        <v>4993.202522503417</v>
      </c>
      <c r="H173" s="9">
        <f t="shared" si="17"/>
        <v>535391.5519742373</v>
      </c>
      <c r="I173" s="10">
        <f t="shared" si="18"/>
        <v>0.5353915519742373</v>
      </c>
      <c r="K173" s="1">
        <v>0.0925</v>
      </c>
    </row>
    <row r="174" spans="1:11" ht="15.75" customHeight="1">
      <c r="A174" s="22">
        <f t="shared" si="19"/>
        <v>46812</v>
      </c>
      <c r="B174" s="20" t="str">
        <f t="shared" si="20"/>
        <v>A174</v>
      </c>
      <c r="C174" s="21">
        <v>163</v>
      </c>
      <c r="D174" s="9">
        <f t="shared" si="21"/>
        <v>535391.5519742373</v>
      </c>
      <c r="E174" s="9">
        <f t="shared" si="23"/>
        <v>9158.668338415793</v>
      </c>
      <c r="F174" s="9">
        <f t="shared" si="22"/>
        <v>4126.9765464680795</v>
      </c>
      <c r="G174" s="9">
        <f t="shared" si="16"/>
        <v>5031.691791947714</v>
      </c>
      <c r="H174" s="9">
        <f t="shared" si="17"/>
        <v>530359.8601822896</v>
      </c>
      <c r="I174" s="10">
        <f t="shared" si="18"/>
        <v>0.5303598601822896</v>
      </c>
      <c r="K174" s="1">
        <v>0.0925</v>
      </c>
    </row>
    <row r="175" spans="1:11" ht="15.75" customHeight="1">
      <c r="A175" s="22">
        <f t="shared" si="19"/>
        <v>46843</v>
      </c>
      <c r="B175" s="20" t="str">
        <f t="shared" si="20"/>
        <v>A175</v>
      </c>
      <c r="C175" s="21">
        <v>164</v>
      </c>
      <c r="D175" s="9">
        <f t="shared" si="21"/>
        <v>530359.8601822896</v>
      </c>
      <c r="E175" s="9">
        <f t="shared" si="23"/>
        <v>9158.668338415793</v>
      </c>
      <c r="F175" s="9">
        <f t="shared" si="22"/>
        <v>4088.190588905149</v>
      </c>
      <c r="G175" s="9">
        <f t="shared" si="16"/>
        <v>5070.477749510645</v>
      </c>
      <c r="H175" s="9">
        <f t="shared" si="17"/>
        <v>525289.382432779</v>
      </c>
      <c r="I175" s="10">
        <f t="shared" si="18"/>
        <v>0.5252893824327789</v>
      </c>
      <c r="K175" s="1">
        <v>0.0925</v>
      </c>
    </row>
    <row r="176" spans="1:11" ht="15.75" customHeight="1">
      <c r="A176" s="22">
        <f t="shared" si="19"/>
        <v>46873</v>
      </c>
      <c r="B176" s="20" t="str">
        <f t="shared" si="20"/>
        <v>A176</v>
      </c>
      <c r="C176" s="21">
        <v>165</v>
      </c>
      <c r="D176" s="9">
        <f t="shared" si="21"/>
        <v>525289.382432779</v>
      </c>
      <c r="E176" s="9">
        <f t="shared" si="23"/>
        <v>9158.668338415795</v>
      </c>
      <c r="F176" s="9">
        <f t="shared" si="22"/>
        <v>4049.1056562526715</v>
      </c>
      <c r="G176" s="9">
        <f t="shared" si="16"/>
        <v>5109.562682163123</v>
      </c>
      <c r="H176" s="9">
        <f t="shared" si="17"/>
        <v>520179.8197506158</v>
      </c>
      <c r="I176" s="10">
        <f t="shared" si="18"/>
        <v>0.5201798197506158</v>
      </c>
      <c r="K176" s="1">
        <v>0.0925</v>
      </c>
    </row>
    <row r="177" spans="1:11" ht="15.75" customHeight="1">
      <c r="A177" s="22">
        <f t="shared" si="19"/>
        <v>46904</v>
      </c>
      <c r="B177" s="20" t="str">
        <f t="shared" si="20"/>
        <v>A177</v>
      </c>
      <c r="C177" s="21">
        <v>166</v>
      </c>
      <c r="D177" s="9">
        <f t="shared" si="21"/>
        <v>520179.8197506158</v>
      </c>
      <c r="E177" s="9">
        <f t="shared" si="23"/>
        <v>9158.668338415793</v>
      </c>
      <c r="F177" s="9">
        <f t="shared" si="22"/>
        <v>4009.7194439109967</v>
      </c>
      <c r="G177" s="9">
        <f t="shared" si="16"/>
        <v>5148.948894504796</v>
      </c>
      <c r="H177" s="9">
        <f t="shared" si="17"/>
        <v>515030.870856111</v>
      </c>
      <c r="I177" s="10">
        <f t="shared" si="18"/>
        <v>0.515030870856111</v>
      </c>
      <c r="K177" s="1">
        <v>0.0925</v>
      </c>
    </row>
    <row r="178" spans="1:11" ht="15.75" customHeight="1">
      <c r="A178" s="22">
        <f t="shared" si="19"/>
        <v>46934</v>
      </c>
      <c r="B178" s="20" t="str">
        <f t="shared" si="20"/>
        <v>A178</v>
      </c>
      <c r="C178" s="21">
        <v>167</v>
      </c>
      <c r="D178" s="9">
        <f t="shared" si="21"/>
        <v>515030.870856111</v>
      </c>
      <c r="E178" s="9">
        <f t="shared" si="23"/>
        <v>9158.668338415791</v>
      </c>
      <c r="F178" s="9">
        <f t="shared" si="22"/>
        <v>3970.0296295158555</v>
      </c>
      <c r="G178" s="9">
        <f t="shared" si="16"/>
        <v>5188.638708899936</v>
      </c>
      <c r="H178" s="9">
        <f t="shared" si="17"/>
        <v>509842.23214721103</v>
      </c>
      <c r="I178" s="10">
        <f t="shared" si="18"/>
        <v>0.509842232147211</v>
      </c>
      <c r="K178" s="1">
        <v>0.0925</v>
      </c>
    </row>
    <row r="179" spans="1:11" ht="15.75" customHeight="1">
      <c r="A179" s="22">
        <f t="shared" si="19"/>
        <v>46965</v>
      </c>
      <c r="B179" s="20" t="str">
        <f t="shared" si="20"/>
        <v>A179</v>
      </c>
      <c r="C179" s="21">
        <v>168</v>
      </c>
      <c r="D179" s="9">
        <f t="shared" si="21"/>
        <v>509842.23214721103</v>
      </c>
      <c r="E179" s="9">
        <f t="shared" si="23"/>
        <v>9158.668338415793</v>
      </c>
      <c r="F179" s="9">
        <f t="shared" si="22"/>
        <v>3930.033872801418</v>
      </c>
      <c r="G179" s="9">
        <f t="shared" si="16"/>
        <v>5228.634465614376</v>
      </c>
      <c r="H179" s="9">
        <f t="shared" si="17"/>
        <v>504613.59768159664</v>
      </c>
      <c r="I179" s="10">
        <f t="shared" si="18"/>
        <v>0.5046135976815966</v>
      </c>
      <c r="K179" s="1">
        <v>0.0925</v>
      </c>
    </row>
    <row r="180" spans="1:11" ht="15.75" customHeight="1">
      <c r="A180" s="22">
        <f t="shared" si="19"/>
        <v>46996</v>
      </c>
      <c r="B180" s="20" t="str">
        <f t="shared" si="20"/>
        <v>A180</v>
      </c>
      <c r="C180" s="21">
        <v>169</v>
      </c>
      <c r="D180" s="9">
        <f t="shared" si="21"/>
        <v>504613.59768159664</v>
      </c>
      <c r="E180" s="9">
        <f t="shared" si="23"/>
        <v>9158.668338415795</v>
      </c>
      <c r="F180" s="9">
        <f t="shared" si="22"/>
        <v>3889.7298154623077</v>
      </c>
      <c r="G180" s="9">
        <f t="shared" si="16"/>
        <v>5268.938522953487</v>
      </c>
      <c r="H180" s="9">
        <f t="shared" si="17"/>
        <v>499344.65915864316</v>
      </c>
      <c r="I180" s="10">
        <f t="shared" si="18"/>
        <v>0.4993446591586432</v>
      </c>
      <c r="K180" s="1">
        <v>0.0925</v>
      </c>
    </row>
    <row r="181" spans="1:11" ht="15.75" customHeight="1">
      <c r="A181" s="22">
        <f t="shared" si="19"/>
        <v>47026</v>
      </c>
      <c r="B181" s="20" t="str">
        <f t="shared" si="20"/>
        <v>A181</v>
      </c>
      <c r="C181" s="21">
        <v>170</v>
      </c>
      <c r="D181" s="9">
        <f t="shared" si="21"/>
        <v>499344.65915864316</v>
      </c>
      <c r="E181" s="9">
        <f t="shared" si="23"/>
        <v>9158.66833841579</v>
      </c>
      <c r="F181" s="9">
        <f t="shared" si="22"/>
        <v>3849.115081014541</v>
      </c>
      <c r="G181" s="9">
        <f t="shared" si="16"/>
        <v>5309.553257401249</v>
      </c>
      <c r="H181" s="9">
        <f t="shared" si="17"/>
        <v>494035.1059012419</v>
      </c>
      <c r="I181" s="10">
        <f t="shared" si="18"/>
        <v>0.4940351059012419</v>
      </c>
      <c r="K181" s="1">
        <v>0.0925</v>
      </c>
    </row>
    <row r="182" spans="1:11" ht="15.75" customHeight="1">
      <c r="A182" s="22">
        <f t="shared" si="19"/>
        <v>47057</v>
      </c>
      <c r="B182" s="20" t="str">
        <f t="shared" si="20"/>
        <v>A182</v>
      </c>
      <c r="C182" s="21">
        <v>171</v>
      </c>
      <c r="D182" s="9">
        <f t="shared" si="21"/>
        <v>494035.1059012419</v>
      </c>
      <c r="E182" s="9">
        <f t="shared" si="23"/>
        <v>9158.668338415791</v>
      </c>
      <c r="F182" s="9">
        <f t="shared" si="22"/>
        <v>3808.187274655406</v>
      </c>
      <c r="G182" s="9">
        <f t="shared" si="16"/>
        <v>5350.481063760386</v>
      </c>
      <c r="H182" s="9">
        <f t="shared" si="17"/>
        <v>488684.6248374815</v>
      </c>
      <c r="I182" s="10">
        <f t="shared" si="18"/>
        <v>0.4886846248374815</v>
      </c>
      <c r="K182" s="1">
        <v>0.0925</v>
      </c>
    </row>
    <row r="183" spans="1:11" ht="15.75" customHeight="1">
      <c r="A183" s="22">
        <f t="shared" si="19"/>
        <v>47087</v>
      </c>
      <c r="B183" s="20" t="str">
        <f t="shared" si="20"/>
        <v>A183</v>
      </c>
      <c r="C183" s="21">
        <v>172</v>
      </c>
      <c r="D183" s="9">
        <f t="shared" si="21"/>
        <v>488684.6248374815</v>
      </c>
      <c r="E183" s="9">
        <f t="shared" si="23"/>
        <v>9158.668338415791</v>
      </c>
      <c r="F183" s="9">
        <f t="shared" si="22"/>
        <v>3766.943983122253</v>
      </c>
      <c r="G183" s="9">
        <f t="shared" si="16"/>
        <v>5391.724355293538</v>
      </c>
      <c r="H183" s="9">
        <f t="shared" si="17"/>
        <v>483292.9004821879</v>
      </c>
      <c r="I183" s="10">
        <f t="shared" si="18"/>
        <v>0.4832929004821879</v>
      </c>
      <c r="K183" s="1">
        <v>0.0925</v>
      </c>
    </row>
    <row r="184" spans="1:11" ht="15.75" customHeight="1">
      <c r="A184" s="22">
        <f t="shared" si="19"/>
        <v>47118</v>
      </c>
      <c r="B184" s="20" t="str">
        <f t="shared" si="20"/>
        <v>A184</v>
      </c>
      <c r="C184" s="21">
        <v>173</v>
      </c>
      <c r="D184" s="9">
        <f t="shared" si="21"/>
        <v>483292.9004821879</v>
      </c>
      <c r="E184" s="9">
        <f t="shared" si="23"/>
        <v>9158.668338415791</v>
      </c>
      <c r="F184" s="9">
        <f t="shared" si="22"/>
        <v>3725.3827745501985</v>
      </c>
      <c r="G184" s="9">
        <f t="shared" si="16"/>
        <v>5433.285563865593</v>
      </c>
      <c r="H184" s="9">
        <f t="shared" si="17"/>
        <v>477859.6149183223</v>
      </c>
      <c r="I184" s="10">
        <f t="shared" si="18"/>
        <v>0.4778596149183223</v>
      </c>
      <c r="K184" s="1">
        <v>0.0925</v>
      </c>
    </row>
    <row r="185" spans="1:11" ht="15.75" customHeight="1">
      <c r="A185" s="22">
        <f t="shared" si="19"/>
        <v>47149</v>
      </c>
      <c r="B185" s="20" t="str">
        <f t="shared" si="20"/>
        <v>A185</v>
      </c>
      <c r="C185" s="21">
        <v>174</v>
      </c>
      <c r="D185" s="9">
        <f t="shared" si="21"/>
        <v>477859.6149183223</v>
      </c>
      <c r="E185" s="9">
        <f t="shared" si="23"/>
        <v>9158.66833841579</v>
      </c>
      <c r="F185" s="9">
        <f t="shared" si="22"/>
        <v>3683.5011983287345</v>
      </c>
      <c r="G185" s="9">
        <f t="shared" si="16"/>
        <v>5475.167140087055</v>
      </c>
      <c r="H185" s="9">
        <f t="shared" si="17"/>
        <v>472384.44777823525</v>
      </c>
      <c r="I185" s="10">
        <f t="shared" si="18"/>
        <v>0.47238444777823524</v>
      </c>
      <c r="K185" s="1">
        <v>0.0925</v>
      </c>
    </row>
    <row r="186" spans="1:11" ht="15.75" customHeight="1">
      <c r="A186" s="22">
        <f t="shared" si="19"/>
        <v>47177</v>
      </c>
      <c r="B186" s="20" t="str">
        <f t="shared" si="20"/>
        <v>A186</v>
      </c>
      <c r="C186" s="21">
        <v>175</v>
      </c>
      <c r="D186" s="9">
        <f t="shared" si="21"/>
        <v>472384.44777823525</v>
      </c>
      <c r="E186" s="9">
        <f t="shared" si="23"/>
        <v>9158.668338415791</v>
      </c>
      <c r="F186" s="9">
        <f t="shared" si="22"/>
        <v>3641.29678495723</v>
      </c>
      <c r="G186" s="9">
        <f t="shared" si="16"/>
        <v>5517.371553458561</v>
      </c>
      <c r="H186" s="9">
        <f t="shared" si="17"/>
        <v>466867.0762247767</v>
      </c>
      <c r="I186" s="10">
        <f t="shared" si="18"/>
        <v>0.4668670762247767</v>
      </c>
      <c r="K186" s="1">
        <v>0.0925</v>
      </c>
    </row>
    <row r="187" spans="1:11" ht="15.75" customHeight="1">
      <c r="A187" s="22">
        <f t="shared" si="19"/>
        <v>47208</v>
      </c>
      <c r="B187" s="20" t="str">
        <f t="shared" si="20"/>
        <v>A187</v>
      </c>
      <c r="C187" s="21">
        <v>176</v>
      </c>
      <c r="D187" s="9">
        <f t="shared" si="21"/>
        <v>466867.0762247767</v>
      </c>
      <c r="E187" s="9">
        <f t="shared" si="23"/>
        <v>9158.66833841579</v>
      </c>
      <c r="F187" s="9">
        <f t="shared" si="22"/>
        <v>3598.7670458993202</v>
      </c>
      <c r="G187" s="9">
        <f t="shared" si="16"/>
        <v>5559.90129251647</v>
      </c>
      <c r="H187" s="9">
        <f t="shared" si="17"/>
        <v>461307.17493226024</v>
      </c>
      <c r="I187" s="10">
        <f t="shared" si="18"/>
        <v>0.46130717493226026</v>
      </c>
      <c r="K187" s="1">
        <v>0.0925</v>
      </c>
    </row>
    <row r="188" spans="1:11" ht="15.75" customHeight="1">
      <c r="A188" s="22">
        <f t="shared" si="19"/>
        <v>47238</v>
      </c>
      <c r="B188" s="20" t="str">
        <f t="shared" si="20"/>
        <v>A188</v>
      </c>
      <c r="C188" s="21">
        <v>177</v>
      </c>
      <c r="D188" s="9">
        <f t="shared" si="21"/>
        <v>461307.17493226024</v>
      </c>
      <c r="E188" s="9">
        <f t="shared" si="23"/>
        <v>9158.668338415791</v>
      </c>
      <c r="F188" s="9">
        <f t="shared" si="22"/>
        <v>3555.909473436173</v>
      </c>
      <c r="G188" s="9">
        <f t="shared" si="16"/>
        <v>5602.758864979618</v>
      </c>
      <c r="H188" s="9">
        <f t="shared" si="17"/>
        <v>455704.41606728063</v>
      </c>
      <c r="I188" s="10">
        <f t="shared" si="18"/>
        <v>0.4557044160672806</v>
      </c>
      <c r="K188" s="1">
        <v>0.0925</v>
      </c>
    </row>
    <row r="189" spans="1:11" ht="15.75" customHeight="1">
      <c r="A189" s="22">
        <f t="shared" si="19"/>
        <v>47269</v>
      </c>
      <c r="B189" s="20" t="str">
        <f t="shared" si="20"/>
        <v>A189</v>
      </c>
      <c r="C189" s="21">
        <v>178</v>
      </c>
      <c r="D189" s="9">
        <f t="shared" si="21"/>
        <v>455704.41606728063</v>
      </c>
      <c r="E189" s="9">
        <f t="shared" si="23"/>
        <v>9158.66833841579</v>
      </c>
      <c r="F189" s="9">
        <f t="shared" si="22"/>
        <v>3512.7215405186216</v>
      </c>
      <c r="G189" s="9">
        <f t="shared" si="16"/>
        <v>5645.946797897168</v>
      </c>
      <c r="H189" s="9">
        <f t="shared" si="17"/>
        <v>450058.46926938347</v>
      </c>
      <c r="I189" s="10">
        <f t="shared" si="18"/>
        <v>0.4500584692693835</v>
      </c>
      <c r="K189" s="1">
        <v>0.0925</v>
      </c>
    </row>
    <row r="190" spans="1:11" ht="15.75" customHeight="1">
      <c r="A190" s="22">
        <f t="shared" si="19"/>
        <v>47299</v>
      </c>
      <c r="B190" s="20" t="str">
        <f t="shared" si="20"/>
        <v>A190</v>
      </c>
      <c r="C190" s="21">
        <v>179</v>
      </c>
      <c r="D190" s="9">
        <f t="shared" si="21"/>
        <v>450058.46926938347</v>
      </c>
      <c r="E190" s="9">
        <f t="shared" si="23"/>
        <v>9158.668338415791</v>
      </c>
      <c r="F190" s="9">
        <f t="shared" si="22"/>
        <v>3469.2007006181643</v>
      </c>
      <c r="G190" s="9">
        <f t="shared" si="16"/>
        <v>5689.467637797627</v>
      </c>
      <c r="H190" s="9">
        <f t="shared" si="17"/>
        <v>444369.0016315858</v>
      </c>
      <c r="I190" s="10">
        <f t="shared" si="18"/>
        <v>0.4443690016315858</v>
      </c>
      <c r="K190" s="1">
        <v>0.0925</v>
      </c>
    </row>
    <row r="191" spans="1:11" ht="15.75" customHeight="1">
      <c r="A191" s="22">
        <f t="shared" si="19"/>
        <v>47330</v>
      </c>
      <c r="B191" s="20" t="str">
        <f t="shared" si="20"/>
        <v>A191</v>
      </c>
      <c r="C191" s="21">
        <v>180</v>
      </c>
      <c r="D191" s="9">
        <f t="shared" si="21"/>
        <v>444369.0016315858</v>
      </c>
      <c r="E191" s="9">
        <f t="shared" si="23"/>
        <v>9158.668338415791</v>
      </c>
      <c r="F191" s="9">
        <f t="shared" si="22"/>
        <v>3425.3443875768075</v>
      </c>
      <c r="G191" s="9">
        <f t="shared" si="16"/>
        <v>5733.323950838983</v>
      </c>
      <c r="H191" s="9">
        <f t="shared" si="17"/>
        <v>438635.6776807468</v>
      </c>
      <c r="I191" s="10">
        <f t="shared" si="18"/>
        <v>0.43863567768074685</v>
      </c>
      <c r="K191" s="1">
        <v>0.0925</v>
      </c>
    </row>
    <row r="192" spans="1:11" ht="15.75" customHeight="1">
      <c r="A192" s="22">
        <f t="shared" si="19"/>
        <v>47361</v>
      </c>
      <c r="B192" s="20" t="str">
        <f t="shared" si="20"/>
        <v>A192</v>
      </c>
      <c r="C192" s="21">
        <v>181</v>
      </c>
      <c r="D192" s="9">
        <f t="shared" si="21"/>
        <v>438635.6776807468</v>
      </c>
      <c r="E192" s="9">
        <f t="shared" si="23"/>
        <v>9158.66833841579</v>
      </c>
      <c r="F192" s="9">
        <f t="shared" si="22"/>
        <v>3381.1500154557566</v>
      </c>
      <c r="G192" s="9">
        <f t="shared" si="16"/>
        <v>5777.518322960033</v>
      </c>
      <c r="H192" s="9">
        <f t="shared" si="17"/>
        <v>432858.1593577868</v>
      </c>
      <c r="I192" s="10">
        <f t="shared" si="18"/>
        <v>0.4328581593577868</v>
      </c>
      <c r="K192" s="1">
        <v>0.0925</v>
      </c>
    </row>
    <row r="193" spans="1:11" ht="15.75" customHeight="1">
      <c r="A193" s="22">
        <f t="shared" si="19"/>
        <v>47391</v>
      </c>
      <c r="B193" s="20" t="str">
        <f t="shared" si="20"/>
        <v>A193</v>
      </c>
      <c r="C193" s="21">
        <v>182</v>
      </c>
      <c r="D193" s="9">
        <f t="shared" si="21"/>
        <v>432858.1593577868</v>
      </c>
      <c r="E193" s="9">
        <f t="shared" si="23"/>
        <v>9158.66833841579</v>
      </c>
      <c r="F193" s="9">
        <f t="shared" si="22"/>
        <v>3336.61497838294</v>
      </c>
      <c r="G193" s="9">
        <f t="shared" si="16"/>
        <v>5822.053360032849</v>
      </c>
      <c r="H193" s="9">
        <f t="shared" si="17"/>
        <v>427036.10599775397</v>
      </c>
      <c r="I193" s="10">
        <f t="shared" si="18"/>
        <v>0.427036105997754</v>
      </c>
      <c r="K193" s="1">
        <v>0.0925</v>
      </c>
    </row>
    <row r="194" spans="1:11" ht="15.75" customHeight="1">
      <c r="A194" s="22">
        <f t="shared" si="19"/>
        <v>47422</v>
      </c>
      <c r="B194" s="20" t="str">
        <f t="shared" si="20"/>
        <v>A194</v>
      </c>
      <c r="C194" s="21">
        <v>183</v>
      </c>
      <c r="D194" s="9">
        <f t="shared" si="21"/>
        <v>427036.10599775397</v>
      </c>
      <c r="E194" s="9">
        <f t="shared" si="23"/>
        <v>9158.668338415791</v>
      </c>
      <c r="F194" s="9">
        <f t="shared" si="22"/>
        <v>3291.736650399353</v>
      </c>
      <c r="G194" s="9">
        <f t="shared" si="16"/>
        <v>5866.931688016439</v>
      </c>
      <c r="H194" s="9">
        <f t="shared" si="17"/>
        <v>421169.1743097375</v>
      </c>
      <c r="I194" s="10">
        <f t="shared" si="18"/>
        <v>0.4211691743097375</v>
      </c>
      <c r="K194" s="1">
        <v>0.0925</v>
      </c>
    </row>
    <row r="195" spans="1:11" ht="15.75" customHeight="1">
      <c r="A195" s="22">
        <f t="shared" si="19"/>
        <v>47452</v>
      </c>
      <c r="B195" s="20" t="str">
        <f t="shared" si="20"/>
        <v>A195</v>
      </c>
      <c r="C195" s="21">
        <v>184</v>
      </c>
      <c r="D195" s="9">
        <f t="shared" si="21"/>
        <v>421169.1743097375</v>
      </c>
      <c r="E195" s="9">
        <f t="shared" si="23"/>
        <v>9158.668338415791</v>
      </c>
      <c r="F195" s="9">
        <f t="shared" si="22"/>
        <v>3246.5123853042264</v>
      </c>
      <c r="G195" s="9">
        <f t="shared" si="16"/>
        <v>5912.155953111565</v>
      </c>
      <c r="H195" s="9">
        <f t="shared" si="17"/>
        <v>415257.0183566259</v>
      </c>
      <c r="I195" s="10">
        <f t="shared" si="18"/>
        <v>0.41525701835662593</v>
      </c>
      <c r="K195" s="1">
        <v>0.0925</v>
      </c>
    </row>
    <row r="196" spans="1:11" ht="15.75" customHeight="1">
      <c r="A196" s="22">
        <f t="shared" si="19"/>
        <v>47483</v>
      </c>
      <c r="B196" s="20" t="str">
        <f t="shared" si="20"/>
        <v>A196</v>
      </c>
      <c r="C196" s="21">
        <v>185</v>
      </c>
      <c r="D196" s="9">
        <f t="shared" si="21"/>
        <v>415257.0183566259</v>
      </c>
      <c r="E196" s="9">
        <f t="shared" si="23"/>
        <v>9158.66833841579</v>
      </c>
      <c r="F196" s="9">
        <f t="shared" si="22"/>
        <v>3200.9395164989915</v>
      </c>
      <c r="G196" s="9">
        <f t="shared" si="16"/>
        <v>5957.728821916799</v>
      </c>
      <c r="H196" s="9">
        <f t="shared" si="17"/>
        <v>409299.2895347091</v>
      </c>
      <c r="I196" s="10">
        <f t="shared" si="18"/>
        <v>0.4092992895347091</v>
      </c>
      <c r="K196" s="1">
        <v>0.0925</v>
      </c>
    </row>
    <row r="197" spans="1:11" ht="15.75" customHeight="1">
      <c r="A197" s="22">
        <f t="shared" si="19"/>
        <v>47514</v>
      </c>
      <c r="B197" s="20" t="str">
        <f t="shared" si="20"/>
        <v>A197</v>
      </c>
      <c r="C197" s="21">
        <v>186</v>
      </c>
      <c r="D197" s="9">
        <f t="shared" si="21"/>
        <v>409299.2895347091</v>
      </c>
      <c r="E197" s="9">
        <f t="shared" si="23"/>
        <v>9158.668338415791</v>
      </c>
      <c r="F197" s="9">
        <f t="shared" si="22"/>
        <v>3155.0153568300498</v>
      </c>
      <c r="G197" s="9">
        <f t="shared" si="16"/>
        <v>6003.652981585741</v>
      </c>
      <c r="H197" s="9">
        <f t="shared" si="17"/>
        <v>403295.63655312336</v>
      </c>
      <c r="I197" s="10">
        <f t="shared" si="18"/>
        <v>0.40329563655312334</v>
      </c>
      <c r="K197" s="1">
        <v>0.0925</v>
      </c>
    </row>
    <row r="198" spans="1:11" ht="15.75" customHeight="1">
      <c r="A198" s="22">
        <f t="shared" si="19"/>
        <v>47542</v>
      </c>
      <c r="B198" s="20" t="str">
        <f t="shared" si="20"/>
        <v>A198</v>
      </c>
      <c r="C198" s="21">
        <v>187</v>
      </c>
      <c r="D198" s="9">
        <f t="shared" si="21"/>
        <v>403295.63655312336</v>
      </c>
      <c r="E198" s="9">
        <f t="shared" si="23"/>
        <v>9158.66833841579</v>
      </c>
      <c r="F198" s="9">
        <f t="shared" si="22"/>
        <v>3108.737198430326</v>
      </c>
      <c r="G198" s="9">
        <f t="shared" si="16"/>
        <v>6049.931139985463</v>
      </c>
      <c r="H198" s="9">
        <f t="shared" si="17"/>
        <v>397245.7054131379</v>
      </c>
      <c r="I198" s="10">
        <f t="shared" si="18"/>
        <v>0.3972457054131379</v>
      </c>
      <c r="K198" s="1">
        <v>0.0925</v>
      </c>
    </row>
    <row r="199" spans="1:11" ht="15.75" customHeight="1">
      <c r="A199" s="22">
        <f t="shared" si="19"/>
        <v>47573</v>
      </c>
      <c r="B199" s="20" t="str">
        <f t="shared" si="20"/>
        <v>A199</v>
      </c>
      <c r="C199" s="21">
        <v>188</v>
      </c>
      <c r="D199" s="9">
        <f t="shared" si="21"/>
        <v>397245.7054131379</v>
      </c>
      <c r="E199" s="9">
        <f t="shared" si="23"/>
        <v>9158.668338415791</v>
      </c>
      <c r="F199" s="9">
        <f t="shared" si="22"/>
        <v>3062.1023125596043</v>
      </c>
      <c r="G199" s="9">
        <f t="shared" si="16"/>
        <v>6096.5660258561875</v>
      </c>
      <c r="H199" s="9">
        <f t="shared" si="17"/>
        <v>391149.1393872817</v>
      </c>
      <c r="I199" s="10">
        <f t="shared" si="18"/>
        <v>0.39114913938728174</v>
      </c>
      <c r="K199" s="1">
        <v>0.0925</v>
      </c>
    </row>
    <row r="200" spans="1:11" ht="15.75" customHeight="1">
      <c r="A200" s="22">
        <f t="shared" si="19"/>
        <v>47603</v>
      </c>
      <c r="B200" s="20" t="str">
        <f t="shared" si="20"/>
        <v>A200</v>
      </c>
      <c r="C200" s="21">
        <v>189</v>
      </c>
      <c r="D200" s="9">
        <f t="shared" si="21"/>
        <v>391149.1393872817</v>
      </c>
      <c r="E200" s="9">
        <f t="shared" si="23"/>
        <v>9158.66833841579</v>
      </c>
      <c r="F200" s="9">
        <f t="shared" si="22"/>
        <v>3015.1079494436303</v>
      </c>
      <c r="G200" s="9">
        <f t="shared" si="16"/>
        <v>6143.560388972159</v>
      </c>
      <c r="H200" s="9">
        <f t="shared" si="17"/>
        <v>385005.57899830956</v>
      </c>
      <c r="I200" s="10">
        <f t="shared" si="18"/>
        <v>0.38500557899830956</v>
      </c>
      <c r="K200" s="1">
        <v>0.0925</v>
      </c>
    </row>
    <row r="201" spans="1:11" ht="15.75" customHeight="1">
      <c r="A201" s="22">
        <f t="shared" si="19"/>
        <v>47634</v>
      </c>
      <c r="B201" s="20" t="str">
        <f t="shared" si="20"/>
        <v>A201</v>
      </c>
      <c r="C201" s="21">
        <v>190</v>
      </c>
      <c r="D201" s="9">
        <f t="shared" si="21"/>
        <v>385005.57899830956</v>
      </c>
      <c r="E201" s="9">
        <f t="shared" si="23"/>
        <v>9158.66833841579</v>
      </c>
      <c r="F201" s="9">
        <f t="shared" si="22"/>
        <v>2967.7513381119697</v>
      </c>
      <c r="G201" s="9">
        <f t="shared" si="16"/>
        <v>6190.91700030382</v>
      </c>
      <c r="H201" s="9">
        <f t="shared" si="17"/>
        <v>378814.66199800576</v>
      </c>
      <c r="I201" s="10">
        <f t="shared" si="18"/>
        <v>0.3788146619980058</v>
      </c>
      <c r="K201" s="1">
        <v>0.0925</v>
      </c>
    </row>
    <row r="202" spans="1:11" ht="15.75" customHeight="1">
      <c r="A202" s="22">
        <f t="shared" si="19"/>
        <v>47664</v>
      </c>
      <c r="B202" s="20" t="str">
        <f t="shared" si="20"/>
        <v>A202</v>
      </c>
      <c r="C202" s="21">
        <v>191</v>
      </c>
      <c r="D202" s="9">
        <f t="shared" si="21"/>
        <v>378814.66199800576</v>
      </c>
      <c r="E202" s="9">
        <f t="shared" si="23"/>
        <v>9158.66833841579</v>
      </c>
      <c r="F202" s="9">
        <f t="shared" si="22"/>
        <v>2920.0296862346277</v>
      </c>
      <c r="G202" s="9">
        <f t="shared" si="16"/>
        <v>6238.638652181162</v>
      </c>
      <c r="H202" s="9">
        <f t="shared" si="17"/>
        <v>372576.0233458246</v>
      </c>
      <c r="I202" s="10">
        <f t="shared" si="18"/>
        <v>0.3725760233458246</v>
      </c>
      <c r="K202" s="1">
        <v>0.0925</v>
      </c>
    </row>
    <row r="203" spans="1:11" ht="15.75" customHeight="1">
      <c r="A203" s="22">
        <f t="shared" si="19"/>
        <v>47695</v>
      </c>
      <c r="B203" s="20" t="str">
        <f t="shared" si="20"/>
        <v>A203</v>
      </c>
      <c r="C203" s="21">
        <v>192</v>
      </c>
      <c r="D203" s="9">
        <f t="shared" si="21"/>
        <v>372576.0233458246</v>
      </c>
      <c r="E203" s="9">
        <f t="shared" si="23"/>
        <v>9158.668338415791</v>
      </c>
      <c r="F203" s="9">
        <f t="shared" si="22"/>
        <v>2871.9401799573984</v>
      </c>
      <c r="G203" s="9">
        <f t="shared" si="16"/>
        <v>6286.7281584583925</v>
      </c>
      <c r="H203" s="9">
        <f t="shared" si="17"/>
        <v>366289.29518736625</v>
      </c>
      <c r="I203" s="10">
        <f t="shared" si="18"/>
        <v>0.36628929518736625</v>
      </c>
      <c r="K203" s="1">
        <v>0.0925</v>
      </c>
    </row>
    <row r="204" spans="1:11" ht="15.75" customHeight="1">
      <c r="A204" s="22">
        <f t="shared" si="19"/>
        <v>47726</v>
      </c>
      <c r="B204" s="20" t="str">
        <f t="shared" si="20"/>
        <v>A204</v>
      </c>
      <c r="C204" s="21">
        <v>193</v>
      </c>
      <c r="D204" s="9">
        <f t="shared" si="21"/>
        <v>366289.29518736625</v>
      </c>
      <c r="E204" s="9">
        <f t="shared" si="23"/>
        <v>9158.668338415791</v>
      </c>
      <c r="F204" s="9">
        <f t="shared" si="22"/>
        <v>2823.4799837359483</v>
      </c>
      <c r="G204" s="9">
        <f aca="true" t="shared" si="24" ref="G204:G251">E204-F204</f>
        <v>6335.1883546798435</v>
      </c>
      <c r="H204" s="9">
        <f aca="true" t="shared" si="25" ref="H204:H251">D204-G204</f>
        <v>359954.1068326864</v>
      </c>
      <c r="I204" s="10">
        <f aca="true" t="shared" si="26" ref="I204:I267">H204/$D$3</f>
        <v>0.3599541068326864</v>
      </c>
      <c r="K204" s="1">
        <v>0.0925</v>
      </c>
    </row>
    <row r="205" spans="1:11" ht="15.75" customHeight="1">
      <c r="A205" s="22">
        <f aca="true" t="shared" si="27" ref="A205:A251">DATE(YEAR(A204),MONTH(A204)+2,1-1)</f>
        <v>47756</v>
      </c>
      <c r="B205" s="20" t="str">
        <f aca="true" t="shared" si="28" ref="B205:B268">"A"&amp;ROW(A205)</f>
        <v>A205</v>
      </c>
      <c r="C205" s="21">
        <v>194</v>
      </c>
      <c r="D205" s="9">
        <f aca="true" t="shared" si="29" ref="D205:D251">IF(ROUND(H204,0)&gt;0,H204,0)</f>
        <v>359954.1068326864</v>
      </c>
      <c r="E205" s="9">
        <f t="shared" si="23"/>
        <v>9158.668338415791</v>
      </c>
      <c r="F205" s="9">
        <f aca="true" t="shared" si="30" ref="F205:F268">D205*K205/12</f>
        <v>2774.6462401686244</v>
      </c>
      <c r="G205" s="9">
        <f t="shared" si="24"/>
        <v>6384.022098247167</v>
      </c>
      <c r="H205" s="9">
        <f t="shared" si="25"/>
        <v>353570.0847344392</v>
      </c>
      <c r="I205" s="10">
        <f t="shared" si="26"/>
        <v>0.3535700847344392</v>
      </c>
      <c r="K205" s="1">
        <v>0.0925</v>
      </c>
    </row>
    <row r="206" spans="1:11" ht="15.75" customHeight="1">
      <c r="A206" s="22">
        <f t="shared" si="27"/>
        <v>47787</v>
      </c>
      <c r="B206" s="20" t="str">
        <f t="shared" si="28"/>
        <v>A206</v>
      </c>
      <c r="C206" s="21">
        <v>195</v>
      </c>
      <c r="D206" s="9">
        <f t="shared" si="29"/>
        <v>353570.0847344392</v>
      </c>
      <c r="E206" s="9">
        <f aca="true" t="shared" si="31" ref="E206:E269">IF($D$5+1-C206=0,0,PMT(K206/12,$D$5+1-C206,-$D206,0,0))</f>
        <v>9158.66833841579</v>
      </c>
      <c r="F206" s="9">
        <f t="shared" si="30"/>
        <v>2725.436069827969</v>
      </c>
      <c r="G206" s="9">
        <f t="shared" si="24"/>
        <v>6433.232268587821</v>
      </c>
      <c r="H206" s="9">
        <f t="shared" si="25"/>
        <v>347136.8524658514</v>
      </c>
      <c r="I206" s="10">
        <f t="shared" si="26"/>
        <v>0.3471368524658514</v>
      </c>
      <c r="K206" s="1">
        <v>0.0925</v>
      </c>
    </row>
    <row r="207" spans="1:11" ht="15.75" customHeight="1">
      <c r="A207" s="22">
        <f t="shared" si="27"/>
        <v>47817</v>
      </c>
      <c r="B207" s="20" t="str">
        <f t="shared" si="28"/>
        <v>A207</v>
      </c>
      <c r="C207" s="21">
        <v>196</v>
      </c>
      <c r="D207" s="9">
        <f t="shared" si="29"/>
        <v>347136.8524658514</v>
      </c>
      <c r="E207" s="9">
        <f t="shared" si="31"/>
        <v>9158.668338415791</v>
      </c>
      <c r="F207" s="9">
        <f t="shared" si="30"/>
        <v>2675.846571090938</v>
      </c>
      <c r="G207" s="9">
        <f t="shared" si="24"/>
        <v>6482.821767324853</v>
      </c>
      <c r="H207" s="9">
        <f t="shared" si="25"/>
        <v>340654.03069852653</v>
      </c>
      <c r="I207" s="10">
        <f t="shared" si="26"/>
        <v>0.3406540306985265</v>
      </c>
      <c r="K207" s="1">
        <v>0.0925</v>
      </c>
    </row>
    <row r="208" spans="1:11" ht="15.75" customHeight="1">
      <c r="A208" s="22">
        <f t="shared" si="27"/>
        <v>47848</v>
      </c>
      <c r="B208" s="20" t="str">
        <f t="shared" si="28"/>
        <v>A208</v>
      </c>
      <c r="C208" s="21">
        <v>197</v>
      </c>
      <c r="D208" s="9">
        <f t="shared" si="29"/>
        <v>340654.03069852653</v>
      </c>
      <c r="E208" s="9">
        <f t="shared" si="31"/>
        <v>9158.66833841579</v>
      </c>
      <c r="F208" s="9">
        <f t="shared" si="30"/>
        <v>2625.874819967809</v>
      </c>
      <c r="G208" s="9">
        <f t="shared" si="24"/>
        <v>6532.793518447981</v>
      </c>
      <c r="H208" s="9">
        <f t="shared" si="25"/>
        <v>334121.2371800786</v>
      </c>
      <c r="I208" s="10">
        <f t="shared" si="26"/>
        <v>0.3341212371800786</v>
      </c>
      <c r="K208" s="1">
        <v>0.0925</v>
      </c>
    </row>
    <row r="209" spans="1:11" ht="15.75" customHeight="1">
      <c r="A209" s="22">
        <f t="shared" si="27"/>
        <v>47879</v>
      </c>
      <c r="B209" s="20" t="str">
        <f t="shared" si="28"/>
        <v>A209</v>
      </c>
      <c r="C209" s="21">
        <v>198</v>
      </c>
      <c r="D209" s="9">
        <f t="shared" si="29"/>
        <v>334121.2371800786</v>
      </c>
      <c r="E209" s="9">
        <f t="shared" si="31"/>
        <v>9158.668338415791</v>
      </c>
      <c r="F209" s="9">
        <f t="shared" si="30"/>
        <v>2575.5178699297726</v>
      </c>
      <c r="G209" s="9">
        <f t="shared" si="24"/>
        <v>6583.150468486019</v>
      </c>
      <c r="H209" s="9">
        <f t="shared" si="25"/>
        <v>327538.08671159256</v>
      </c>
      <c r="I209" s="10">
        <f t="shared" si="26"/>
        <v>0.32753808671159257</v>
      </c>
      <c r="K209" s="1">
        <v>0.0925</v>
      </c>
    </row>
    <row r="210" spans="1:11" ht="15.75" customHeight="1">
      <c r="A210" s="22">
        <f t="shared" si="27"/>
        <v>47907</v>
      </c>
      <c r="B210" s="20" t="str">
        <f t="shared" si="28"/>
        <v>A210</v>
      </c>
      <c r="C210" s="21">
        <v>199</v>
      </c>
      <c r="D210" s="9">
        <f t="shared" si="29"/>
        <v>327538.08671159256</v>
      </c>
      <c r="E210" s="9">
        <f t="shared" si="31"/>
        <v>9158.668338415793</v>
      </c>
      <c r="F210" s="9">
        <f t="shared" si="30"/>
        <v>2524.7727517351927</v>
      </c>
      <c r="G210" s="9">
        <f t="shared" si="24"/>
        <v>6633.895586680601</v>
      </c>
      <c r="H210" s="9">
        <f t="shared" si="25"/>
        <v>320904.19112491194</v>
      </c>
      <c r="I210" s="10">
        <f t="shared" si="26"/>
        <v>0.3209041911249119</v>
      </c>
      <c r="K210" s="1">
        <v>0.0925</v>
      </c>
    </row>
    <row r="211" spans="1:11" ht="15.75" customHeight="1">
      <c r="A211" s="22">
        <f t="shared" si="27"/>
        <v>47938</v>
      </c>
      <c r="B211" s="20" t="str">
        <f t="shared" si="28"/>
        <v>A211</v>
      </c>
      <c r="C211" s="21">
        <v>200</v>
      </c>
      <c r="D211" s="9">
        <f t="shared" si="29"/>
        <v>320904.19112491194</v>
      </c>
      <c r="E211" s="9">
        <f t="shared" si="31"/>
        <v>9158.66833841579</v>
      </c>
      <c r="F211" s="9">
        <f t="shared" si="30"/>
        <v>2473.6364732545294</v>
      </c>
      <c r="G211" s="9">
        <f t="shared" si="24"/>
        <v>6685.03186516126</v>
      </c>
      <c r="H211" s="9">
        <f t="shared" si="25"/>
        <v>314219.1592597507</v>
      </c>
      <c r="I211" s="10">
        <f t="shared" si="26"/>
        <v>0.3142191592597507</v>
      </c>
      <c r="K211" s="1">
        <v>0.0925</v>
      </c>
    </row>
    <row r="212" spans="1:11" ht="15.75" customHeight="1">
      <c r="A212" s="22">
        <f t="shared" si="27"/>
        <v>47968</v>
      </c>
      <c r="B212" s="20" t="str">
        <f t="shared" si="28"/>
        <v>A212</v>
      </c>
      <c r="C212" s="21">
        <v>201</v>
      </c>
      <c r="D212" s="9">
        <f t="shared" si="29"/>
        <v>314219.1592597507</v>
      </c>
      <c r="E212" s="9">
        <f t="shared" si="31"/>
        <v>9158.668338415791</v>
      </c>
      <c r="F212" s="9">
        <f t="shared" si="30"/>
        <v>2422.1060192939117</v>
      </c>
      <c r="G212" s="9">
        <f t="shared" si="24"/>
        <v>6736.56231912188</v>
      </c>
      <c r="H212" s="9">
        <f t="shared" si="25"/>
        <v>307482.5969406288</v>
      </c>
      <c r="I212" s="10">
        <f t="shared" si="26"/>
        <v>0.3074825969406288</v>
      </c>
      <c r="K212" s="1">
        <v>0.0925</v>
      </c>
    </row>
    <row r="213" spans="1:11" ht="15.75" customHeight="1">
      <c r="A213" s="22">
        <f t="shared" si="27"/>
        <v>47999</v>
      </c>
      <c r="B213" s="20" t="str">
        <f t="shared" si="28"/>
        <v>A213</v>
      </c>
      <c r="C213" s="21">
        <v>202</v>
      </c>
      <c r="D213" s="9">
        <f t="shared" si="29"/>
        <v>307482.5969406288</v>
      </c>
      <c r="E213" s="9">
        <f t="shared" si="31"/>
        <v>9158.66833841579</v>
      </c>
      <c r="F213" s="9">
        <f t="shared" si="30"/>
        <v>2370.1783514173467</v>
      </c>
      <c r="G213" s="9">
        <f t="shared" si="24"/>
        <v>6788.489986998443</v>
      </c>
      <c r="H213" s="9">
        <f t="shared" si="25"/>
        <v>300694.10695363034</v>
      </c>
      <c r="I213" s="10">
        <f t="shared" si="26"/>
        <v>0.30069410695363036</v>
      </c>
      <c r="K213" s="1">
        <v>0.0925</v>
      </c>
    </row>
    <row r="214" spans="1:11" ht="15.75" customHeight="1">
      <c r="A214" s="22">
        <f t="shared" si="27"/>
        <v>48029</v>
      </c>
      <c r="B214" s="20" t="str">
        <f t="shared" si="28"/>
        <v>A214</v>
      </c>
      <c r="C214" s="21">
        <v>203</v>
      </c>
      <c r="D214" s="9">
        <f t="shared" si="29"/>
        <v>300694.10695363034</v>
      </c>
      <c r="E214" s="9">
        <f t="shared" si="31"/>
        <v>9158.66833841579</v>
      </c>
      <c r="F214" s="9">
        <f t="shared" si="30"/>
        <v>2317.850407767567</v>
      </c>
      <c r="G214" s="9">
        <f t="shared" si="24"/>
        <v>6840.8179306482225</v>
      </c>
      <c r="H214" s="9">
        <f t="shared" si="25"/>
        <v>293853.2890229821</v>
      </c>
      <c r="I214" s="10">
        <f t="shared" si="26"/>
        <v>0.29385328902298213</v>
      </c>
      <c r="K214" s="1">
        <v>0.0925</v>
      </c>
    </row>
    <row r="215" spans="1:11" ht="15.75" customHeight="1">
      <c r="A215" s="22">
        <f t="shared" si="27"/>
        <v>48060</v>
      </c>
      <c r="B215" s="20" t="str">
        <f t="shared" si="28"/>
        <v>A215</v>
      </c>
      <c r="C215" s="21">
        <v>204</v>
      </c>
      <c r="D215" s="9">
        <f t="shared" si="29"/>
        <v>293853.2890229821</v>
      </c>
      <c r="E215" s="9">
        <f t="shared" si="31"/>
        <v>9158.66833841579</v>
      </c>
      <c r="F215" s="9">
        <f t="shared" si="30"/>
        <v>2265.119102885487</v>
      </c>
      <c r="G215" s="9">
        <f t="shared" si="24"/>
        <v>6893.549235530303</v>
      </c>
      <c r="H215" s="9">
        <f t="shared" si="25"/>
        <v>286959.7397874518</v>
      </c>
      <c r="I215" s="10">
        <f t="shared" si="26"/>
        <v>0.2869597397874518</v>
      </c>
      <c r="K215" s="1">
        <v>0.0925</v>
      </c>
    </row>
    <row r="216" spans="1:11" ht="15.75" customHeight="1">
      <c r="A216" s="22">
        <f t="shared" si="27"/>
        <v>48091</v>
      </c>
      <c r="B216" s="20" t="str">
        <f t="shared" si="28"/>
        <v>A216</v>
      </c>
      <c r="C216" s="21">
        <v>205</v>
      </c>
      <c r="D216" s="9">
        <f t="shared" si="29"/>
        <v>286959.7397874518</v>
      </c>
      <c r="E216" s="9">
        <f t="shared" si="31"/>
        <v>9158.66833841579</v>
      </c>
      <c r="F216" s="9">
        <f t="shared" si="30"/>
        <v>2211.9813275282745</v>
      </c>
      <c r="G216" s="9">
        <f t="shared" si="24"/>
        <v>6946.6870108875155</v>
      </c>
      <c r="H216" s="9">
        <f t="shared" si="25"/>
        <v>280013.05277656426</v>
      </c>
      <c r="I216" s="10">
        <f t="shared" si="26"/>
        <v>0.28001305277656424</v>
      </c>
      <c r="K216" s="1">
        <v>0.0925</v>
      </c>
    </row>
    <row r="217" spans="1:11" ht="15.75" customHeight="1">
      <c r="A217" s="22">
        <f t="shared" si="27"/>
        <v>48121</v>
      </c>
      <c r="B217" s="20" t="str">
        <f t="shared" si="28"/>
        <v>A217</v>
      </c>
      <c r="C217" s="21">
        <v>206</v>
      </c>
      <c r="D217" s="9">
        <f t="shared" si="29"/>
        <v>280013.05277656426</v>
      </c>
      <c r="E217" s="9">
        <f t="shared" si="31"/>
        <v>9158.66833841579</v>
      </c>
      <c r="F217" s="9">
        <f t="shared" si="30"/>
        <v>2158.433948486016</v>
      </c>
      <c r="G217" s="9">
        <f t="shared" si="24"/>
        <v>7000.234389929774</v>
      </c>
      <c r="H217" s="9">
        <f t="shared" si="25"/>
        <v>273012.81838663446</v>
      </c>
      <c r="I217" s="10">
        <f t="shared" si="26"/>
        <v>0.27301281838663444</v>
      </c>
      <c r="K217" s="1">
        <v>0.0925</v>
      </c>
    </row>
    <row r="218" spans="1:11" ht="15.75" customHeight="1">
      <c r="A218" s="22">
        <f t="shared" si="27"/>
        <v>48152</v>
      </c>
      <c r="B218" s="20" t="str">
        <f t="shared" si="28"/>
        <v>A218</v>
      </c>
      <c r="C218" s="21">
        <v>207</v>
      </c>
      <c r="D218" s="9">
        <f t="shared" si="29"/>
        <v>273012.81838663446</v>
      </c>
      <c r="E218" s="9">
        <f t="shared" si="31"/>
        <v>9158.668338415788</v>
      </c>
      <c r="F218" s="9">
        <f t="shared" si="30"/>
        <v>2104.4738083969737</v>
      </c>
      <c r="G218" s="9">
        <f t="shared" si="24"/>
        <v>7054.1945300188145</v>
      </c>
      <c r="H218" s="9">
        <f t="shared" si="25"/>
        <v>265958.6238566156</v>
      </c>
      <c r="I218" s="10">
        <f t="shared" si="26"/>
        <v>0.2659586238566156</v>
      </c>
      <c r="K218" s="1">
        <v>0.0925</v>
      </c>
    </row>
    <row r="219" spans="1:11" ht="15.75" customHeight="1">
      <c r="A219" s="22">
        <f t="shared" si="27"/>
        <v>48182</v>
      </c>
      <c r="B219" s="20" t="str">
        <f t="shared" si="28"/>
        <v>A219</v>
      </c>
      <c r="C219" s="21">
        <v>208</v>
      </c>
      <c r="D219" s="9">
        <f t="shared" si="29"/>
        <v>265958.6238566156</v>
      </c>
      <c r="E219" s="9">
        <f t="shared" si="31"/>
        <v>9158.668338415788</v>
      </c>
      <c r="F219" s="9">
        <f t="shared" si="30"/>
        <v>2050.097725561412</v>
      </c>
      <c r="G219" s="9">
        <f t="shared" si="24"/>
        <v>7108.570612854375</v>
      </c>
      <c r="H219" s="9">
        <f t="shared" si="25"/>
        <v>258850.05324376124</v>
      </c>
      <c r="I219" s="10">
        <f t="shared" si="26"/>
        <v>0.25885005324376126</v>
      </c>
      <c r="K219" s="1">
        <v>0.0925</v>
      </c>
    </row>
    <row r="220" spans="1:11" ht="15.75" customHeight="1">
      <c r="A220" s="22">
        <f t="shared" si="27"/>
        <v>48213</v>
      </c>
      <c r="B220" s="20" t="str">
        <f t="shared" si="28"/>
        <v>A220</v>
      </c>
      <c r="C220" s="21">
        <v>209</v>
      </c>
      <c r="D220" s="9">
        <f t="shared" si="29"/>
        <v>258850.05324376124</v>
      </c>
      <c r="E220" s="9">
        <f t="shared" si="31"/>
        <v>9158.668338415788</v>
      </c>
      <c r="F220" s="9">
        <f t="shared" si="30"/>
        <v>1995.3024937539928</v>
      </c>
      <c r="G220" s="9">
        <f t="shared" si="24"/>
        <v>7163.365844661795</v>
      </c>
      <c r="H220" s="9">
        <f t="shared" si="25"/>
        <v>251686.68739909944</v>
      </c>
      <c r="I220" s="10">
        <f t="shared" si="26"/>
        <v>0.25168668739909944</v>
      </c>
      <c r="K220" s="1">
        <v>0.0925</v>
      </c>
    </row>
    <row r="221" spans="1:11" ht="15.75" customHeight="1">
      <c r="A221" s="22">
        <f t="shared" si="27"/>
        <v>48244</v>
      </c>
      <c r="B221" s="20" t="str">
        <f t="shared" si="28"/>
        <v>A221</v>
      </c>
      <c r="C221" s="21">
        <v>210</v>
      </c>
      <c r="D221" s="9">
        <f t="shared" si="29"/>
        <v>251686.68739909944</v>
      </c>
      <c r="E221" s="9">
        <f t="shared" si="31"/>
        <v>9158.668338415786</v>
      </c>
      <c r="F221" s="9">
        <f t="shared" si="30"/>
        <v>1940.0848820347248</v>
      </c>
      <c r="G221" s="9">
        <f t="shared" si="24"/>
        <v>7218.583456381061</v>
      </c>
      <c r="H221" s="9">
        <f t="shared" si="25"/>
        <v>244468.1039427184</v>
      </c>
      <c r="I221" s="10">
        <f t="shared" si="26"/>
        <v>0.2444681039427184</v>
      </c>
      <c r="K221" s="1">
        <v>0.0925</v>
      </c>
    </row>
    <row r="222" spans="1:11" ht="15.75" customHeight="1">
      <c r="A222" s="22">
        <f t="shared" si="27"/>
        <v>48273</v>
      </c>
      <c r="B222" s="20" t="str">
        <f t="shared" si="28"/>
        <v>A222</v>
      </c>
      <c r="C222" s="21">
        <v>211</v>
      </c>
      <c r="D222" s="9">
        <f t="shared" si="29"/>
        <v>244468.1039427184</v>
      </c>
      <c r="E222" s="9">
        <f t="shared" si="31"/>
        <v>9158.668338415786</v>
      </c>
      <c r="F222" s="9">
        <f t="shared" si="30"/>
        <v>1884.441634558454</v>
      </c>
      <c r="G222" s="9">
        <f t="shared" si="24"/>
        <v>7274.226703857332</v>
      </c>
      <c r="H222" s="9">
        <f t="shared" si="25"/>
        <v>237193.87723886105</v>
      </c>
      <c r="I222" s="10">
        <f t="shared" si="26"/>
        <v>0.23719387723886104</v>
      </c>
      <c r="K222" s="1">
        <v>0.0925</v>
      </c>
    </row>
    <row r="223" spans="1:11" ht="15.75" customHeight="1">
      <c r="A223" s="22">
        <f t="shared" si="27"/>
        <v>48304</v>
      </c>
      <c r="B223" s="20" t="str">
        <f t="shared" si="28"/>
        <v>A223</v>
      </c>
      <c r="C223" s="21">
        <v>212</v>
      </c>
      <c r="D223" s="9">
        <f t="shared" si="29"/>
        <v>237193.87723886105</v>
      </c>
      <c r="E223" s="9">
        <f t="shared" si="31"/>
        <v>9158.668338415788</v>
      </c>
      <c r="F223" s="9">
        <f t="shared" si="30"/>
        <v>1828.3694703828871</v>
      </c>
      <c r="G223" s="9">
        <f t="shared" si="24"/>
        <v>7330.298868032901</v>
      </c>
      <c r="H223" s="9">
        <f t="shared" si="25"/>
        <v>229863.57837082815</v>
      </c>
      <c r="I223" s="10">
        <f t="shared" si="26"/>
        <v>0.22986357837082816</v>
      </c>
      <c r="K223" s="1">
        <v>0.0925</v>
      </c>
    </row>
    <row r="224" spans="1:11" ht="15.75" customHeight="1">
      <c r="A224" s="22">
        <f t="shared" si="27"/>
        <v>48334</v>
      </c>
      <c r="B224" s="20" t="str">
        <f t="shared" si="28"/>
        <v>A224</v>
      </c>
      <c r="C224" s="21">
        <v>213</v>
      </c>
      <c r="D224" s="9">
        <f t="shared" si="29"/>
        <v>229863.57837082815</v>
      </c>
      <c r="E224" s="9">
        <f t="shared" si="31"/>
        <v>9158.668338415786</v>
      </c>
      <c r="F224" s="9">
        <f t="shared" si="30"/>
        <v>1771.8650832751337</v>
      </c>
      <c r="G224" s="9">
        <f t="shared" si="24"/>
        <v>7386.803255140652</v>
      </c>
      <c r="H224" s="9">
        <f t="shared" si="25"/>
        <v>222476.7751156875</v>
      </c>
      <c r="I224" s="10">
        <f t="shared" si="26"/>
        <v>0.22247677511568748</v>
      </c>
      <c r="K224" s="1">
        <v>0.0925</v>
      </c>
    </row>
    <row r="225" spans="1:11" ht="15.75" customHeight="1">
      <c r="A225" s="22">
        <f t="shared" si="27"/>
        <v>48365</v>
      </c>
      <c r="B225" s="20" t="str">
        <f t="shared" si="28"/>
        <v>A225</v>
      </c>
      <c r="C225" s="21">
        <v>214</v>
      </c>
      <c r="D225" s="9">
        <f t="shared" si="29"/>
        <v>222476.7751156875</v>
      </c>
      <c r="E225" s="9">
        <f t="shared" si="31"/>
        <v>9158.668338415786</v>
      </c>
      <c r="F225" s="9">
        <f t="shared" si="30"/>
        <v>1714.9251415167575</v>
      </c>
      <c r="G225" s="9">
        <f t="shared" si="24"/>
        <v>7443.743196899029</v>
      </c>
      <c r="H225" s="9">
        <f t="shared" si="25"/>
        <v>215033.03191878845</v>
      </c>
      <c r="I225" s="10">
        <f t="shared" si="26"/>
        <v>0.21503303191878845</v>
      </c>
      <c r="K225" s="1">
        <v>0.0925</v>
      </c>
    </row>
    <row r="226" spans="1:11" ht="15.75" customHeight="1">
      <c r="A226" s="22">
        <f t="shared" si="27"/>
        <v>48395</v>
      </c>
      <c r="B226" s="20" t="str">
        <f t="shared" si="28"/>
        <v>A226</v>
      </c>
      <c r="C226" s="21">
        <v>215</v>
      </c>
      <c r="D226" s="9">
        <f t="shared" si="29"/>
        <v>215033.03191878845</v>
      </c>
      <c r="E226" s="9">
        <f t="shared" si="31"/>
        <v>9158.668338415786</v>
      </c>
      <c r="F226" s="9">
        <f t="shared" si="30"/>
        <v>1657.5462877073276</v>
      </c>
      <c r="G226" s="9">
        <f t="shared" si="24"/>
        <v>7501.122050708458</v>
      </c>
      <c r="H226" s="9">
        <f t="shared" si="25"/>
        <v>207531.90986808</v>
      </c>
      <c r="I226" s="10">
        <f t="shared" si="26"/>
        <v>0.20753190986807998</v>
      </c>
      <c r="K226" s="1">
        <v>0.0925</v>
      </c>
    </row>
    <row r="227" spans="1:11" ht="15.75" customHeight="1">
      <c r="A227" s="22">
        <f t="shared" si="27"/>
        <v>48426</v>
      </c>
      <c r="B227" s="20" t="str">
        <f t="shared" si="28"/>
        <v>A227</v>
      </c>
      <c r="C227" s="21">
        <v>216</v>
      </c>
      <c r="D227" s="9">
        <f t="shared" si="29"/>
        <v>207531.90986808</v>
      </c>
      <c r="E227" s="9">
        <f t="shared" si="31"/>
        <v>9158.668338415786</v>
      </c>
      <c r="F227" s="9">
        <f t="shared" si="30"/>
        <v>1599.7251385664501</v>
      </c>
      <c r="G227" s="9">
        <f t="shared" si="24"/>
        <v>7558.9431998493355</v>
      </c>
      <c r="H227" s="9">
        <f t="shared" si="25"/>
        <v>199972.96666823066</v>
      </c>
      <c r="I227" s="10">
        <f t="shared" si="26"/>
        <v>0.19997296666823067</v>
      </c>
      <c r="K227" s="1">
        <v>0.0925</v>
      </c>
    </row>
    <row r="228" spans="1:11" ht="15.75" customHeight="1">
      <c r="A228" s="22">
        <f t="shared" si="27"/>
        <v>48457</v>
      </c>
      <c r="B228" s="20" t="str">
        <f t="shared" si="28"/>
        <v>A228</v>
      </c>
      <c r="C228" s="21">
        <v>217</v>
      </c>
      <c r="D228" s="9">
        <f t="shared" si="29"/>
        <v>199972.96666823066</v>
      </c>
      <c r="E228" s="9">
        <f t="shared" si="31"/>
        <v>9158.668338415786</v>
      </c>
      <c r="F228" s="9">
        <f t="shared" si="30"/>
        <v>1541.458284734278</v>
      </c>
      <c r="G228" s="9">
        <f t="shared" si="24"/>
        <v>7617.210053681508</v>
      </c>
      <c r="H228" s="9">
        <f t="shared" si="25"/>
        <v>192355.75661454914</v>
      </c>
      <c r="I228" s="10">
        <f t="shared" si="26"/>
        <v>0.19235575661454915</v>
      </c>
      <c r="K228" s="1">
        <v>0.0925</v>
      </c>
    </row>
    <row r="229" spans="1:11" ht="15.75" customHeight="1">
      <c r="A229" s="22">
        <f t="shared" si="27"/>
        <v>48487</v>
      </c>
      <c r="B229" s="20" t="str">
        <f t="shared" si="28"/>
        <v>A229</v>
      </c>
      <c r="C229" s="21">
        <v>218</v>
      </c>
      <c r="D229" s="9">
        <f t="shared" si="29"/>
        <v>192355.75661454914</v>
      </c>
      <c r="E229" s="9">
        <f t="shared" si="31"/>
        <v>9158.668338415784</v>
      </c>
      <c r="F229" s="9">
        <f t="shared" si="30"/>
        <v>1482.7422905704832</v>
      </c>
      <c r="G229" s="9">
        <f t="shared" si="24"/>
        <v>7675.926047845301</v>
      </c>
      <c r="H229" s="9">
        <f t="shared" si="25"/>
        <v>184679.83056670384</v>
      </c>
      <c r="I229" s="10">
        <f t="shared" si="26"/>
        <v>0.18467983056670384</v>
      </c>
      <c r="K229" s="1">
        <v>0.0925</v>
      </c>
    </row>
    <row r="230" spans="1:11" ht="15.75" customHeight="1">
      <c r="A230" s="22">
        <f t="shared" si="27"/>
        <v>48518</v>
      </c>
      <c r="B230" s="20" t="str">
        <f t="shared" si="28"/>
        <v>A230</v>
      </c>
      <c r="C230" s="21">
        <v>219</v>
      </c>
      <c r="D230" s="9">
        <f t="shared" si="29"/>
        <v>184679.83056670384</v>
      </c>
      <c r="E230" s="9">
        <f t="shared" si="31"/>
        <v>9158.668338415786</v>
      </c>
      <c r="F230" s="9">
        <f t="shared" si="30"/>
        <v>1423.5736939516755</v>
      </c>
      <c r="G230" s="9">
        <f t="shared" si="24"/>
        <v>7735.09464446411</v>
      </c>
      <c r="H230" s="9">
        <f t="shared" si="25"/>
        <v>176944.73592223972</v>
      </c>
      <c r="I230" s="10">
        <f t="shared" si="26"/>
        <v>0.17694473592223972</v>
      </c>
      <c r="K230" s="1">
        <v>0.0925</v>
      </c>
    </row>
    <row r="231" spans="1:11" ht="15.75" customHeight="1">
      <c r="A231" s="22">
        <f t="shared" si="27"/>
        <v>48548</v>
      </c>
      <c r="B231" s="20" t="str">
        <f t="shared" si="28"/>
        <v>A231</v>
      </c>
      <c r="C231" s="21">
        <v>220</v>
      </c>
      <c r="D231" s="9">
        <f t="shared" si="29"/>
        <v>176944.73592223972</v>
      </c>
      <c r="E231" s="9">
        <f t="shared" si="31"/>
        <v>9158.668338415784</v>
      </c>
      <c r="F231" s="9">
        <f t="shared" si="30"/>
        <v>1363.9490060672645</v>
      </c>
      <c r="G231" s="9">
        <f t="shared" si="24"/>
        <v>7794.71933234852</v>
      </c>
      <c r="H231" s="9">
        <f t="shared" si="25"/>
        <v>169150.0165898912</v>
      </c>
      <c r="I231" s="10">
        <f t="shared" si="26"/>
        <v>0.1691500165898912</v>
      </c>
      <c r="K231" s="1">
        <v>0.0925</v>
      </c>
    </row>
    <row r="232" spans="1:11" ht="15.75" customHeight="1">
      <c r="A232" s="22">
        <f t="shared" si="27"/>
        <v>48579</v>
      </c>
      <c r="B232" s="20" t="str">
        <f t="shared" si="28"/>
        <v>A232</v>
      </c>
      <c r="C232" s="21">
        <v>221</v>
      </c>
      <c r="D232" s="9">
        <f t="shared" si="29"/>
        <v>169150.0165898912</v>
      </c>
      <c r="E232" s="9">
        <f t="shared" si="31"/>
        <v>9158.668338415786</v>
      </c>
      <c r="F232" s="9">
        <f t="shared" si="30"/>
        <v>1303.8647112137446</v>
      </c>
      <c r="G232" s="9">
        <f t="shared" si="24"/>
        <v>7854.803627202042</v>
      </c>
      <c r="H232" s="9">
        <f t="shared" si="25"/>
        <v>161295.21296268914</v>
      </c>
      <c r="I232" s="10">
        <f t="shared" si="26"/>
        <v>0.16129521296268914</v>
      </c>
      <c r="K232" s="1">
        <v>0.0925</v>
      </c>
    </row>
    <row r="233" spans="1:11" ht="15.75" customHeight="1">
      <c r="A233" s="22">
        <f t="shared" si="27"/>
        <v>48610</v>
      </c>
      <c r="B233" s="20" t="str">
        <f t="shared" si="28"/>
        <v>A233</v>
      </c>
      <c r="C233" s="21">
        <v>222</v>
      </c>
      <c r="D233" s="9">
        <f t="shared" si="29"/>
        <v>161295.21296268914</v>
      </c>
      <c r="E233" s="9">
        <f t="shared" si="31"/>
        <v>9158.668338415784</v>
      </c>
      <c r="F233" s="9">
        <f t="shared" si="30"/>
        <v>1243.3172665873956</v>
      </c>
      <c r="G233" s="9">
        <f t="shared" si="24"/>
        <v>7915.351071828389</v>
      </c>
      <c r="H233" s="9">
        <f t="shared" si="25"/>
        <v>153379.86189086075</v>
      </c>
      <c r="I233" s="10">
        <f t="shared" si="26"/>
        <v>0.15337986189086075</v>
      </c>
      <c r="K233" s="1">
        <v>0.0925</v>
      </c>
    </row>
    <row r="234" spans="1:11" ht="15.75" customHeight="1">
      <c r="A234" s="22">
        <f t="shared" si="27"/>
        <v>48638</v>
      </c>
      <c r="B234" s="20" t="str">
        <f t="shared" si="28"/>
        <v>A234</v>
      </c>
      <c r="C234" s="21">
        <v>223</v>
      </c>
      <c r="D234" s="9">
        <f t="shared" si="29"/>
        <v>153379.86189086075</v>
      </c>
      <c r="E234" s="9">
        <f t="shared" si="31"/>
        <v>9158.668338415786</v>
      </c>
      <c r="F234" s="9">
        <f t="shared" si="30"/>
        <v>1182.303102075385</v>
      </c>
      <c r="G234" s="9">
        <f t="shared" si="24"/>
        <v>7976.365236340401</v>
      </c>
      <c r="H234" s="9">
        <f t="shared" si="25"/>
        <v>145403.49665452034</v>
      </c>
      <c r="I234" s="10">
        <f t="shared" si="26"/>
        <v>0.14540349665452035</v>
      </c>
      <c r="K234" s="1">
        <v>0.0925</v>
      </c>
    </row>
    <row r="235" spans="1:11" ht="15.75" customHeight="1">
      <c r="A235" s="22">
        <f t="shared" si="27"/>
        <v>48669</v>
      </c>
      <c r="B235" s="20" t="str">
        <f t="shared" si="28"/>
        <v>A235</v>
      </c>
      <c r="C235" s="21">
        <v>224</v>
      </c>
      <c r="D235" s="9">
        <f t="shared" si="29"/>
        <v>145403.49665452034</v>
      </c>
      <c r="E235" s="9">
        <f t="shared" si="31"/>
        <v>9158.668338415784</v>
      </c>
      <c r="F235" s="9">
        <f t="shared" si="30"/>
        <v>1120.8186200452608</v>
      </c>
      <c r="G235" s="9">
        <f t="shared" si="24"/>
        <v>8037.849718370523</v>
      </c>
      <c r="H235" s="9">
        <f t="shared" si="25"/>
        <v>137365.6469361498</v>
      </c>
      <c r="I235" s="10">
        <f t="shared" si="26"/>
        <v>0.1373656469361498</v>
      </c>
      <c r="K235" s="1">
        <v>0.0925</v>
      </c>
    </row>
    <row r="236" spans="1:11" ht="15.75" customHeight="1">
      <c r="A236" s="22">
        <f t="shared" si="27"/>
        <v>48699</v>
      </c>
      <c r="B236" s="20" t="str">
        <f t="shared" si="28"/>
        <v>A236</v>
      </c>
      <c r="C236" s="21">
        <v>225</v>
      </c>
      <c r="D236" s="9">
        <f t="shared" si="29"/>
        <v>137365.6469361498</v>
      </c>
      <c r="E236" s="9">
        <f t="shared" si="31"/>
        <v>9158.668338415782</v>
      </c>
      <c r="F236" s="9">
        <f t="shared" si="30"/>
        <v>1058.8601951328214</v>
      </c>
      <c r="G236" s="9">
        <f t="shared" si="24"/>
        <v>8099.80814328296</v>
      </c>
      <c r="H236" s="9">
        <f t="shared" si="25"/>
        <v>129265.83879286684</v>
      </c>
      <c r="I236" s="10">
        <f t="shared" si="26"/>
        <v>0.12926583879286685</v>
      </c>
      <c r="K236" s="1">
        <v>0.0925</v>
      </c>
    </row>
    <row r="237" spans="1:11" ht="15.75" customHeight="1">
      <c r="A237" s="22">
        <f t="shared" si="27"/>
        <v>48730</v>
      </c>
      <c r="B237" s="20" t="str">
        <f t="shared" si="28"/>
        <v>A237</v>
      </c>
      <c r="C237" s="21">
        <v>226</v>
      </c>
      <c r="D237" s="9">
        <f t="shared" si="29"/>
        <v>129265.83879286684</v>
      </c>
      <c r="E237" s="9">
        <f t="shared" si="31"/>
        <v>9158.668338415782</v>
      </c>
      <c r="F237" s="9">
        <f t="shared" si="30"/>
        <v>996.4241740283486</v>
      </c>
      <c r="G237" s="9">
        <f t="shared" si="24"/>
        <v>8162.244164387434</v>
      </c>
      <c r="H237" s="9">
        <f t="shared" si="25"/>
        <v>121103.5946284794</v>
      </c>
      <c r="I237" s="10">
        <f t="shared" si="26"/>
        <v>0.1211035946284794</v>
      </c>
      <c r="K237" s="1">
        <v>0.0925</v>
      </c>
    </row>
    <row r="238" spans="1:11" ht="15.75" customHeight="1">
      <c r="A238" s="22">
        <f t="shared" si="27"/>
        <v>48760</v>
      </c>
      <c r="B238" s="20" t="str">
        <f t="shared" si="28"/>
        <v>A238</v>
      </c>
      <c r="C238" s="21">
        <v>227</v>
      </c>
      <c r="D238" s="9">
        <f t="shared" si="29"/>
        <v>121103.5946284794</v>
      </c>
      <c r="E238" s="9">
        <f t="shared" si="31"/>
        <v>9158.668338415782</v>
      </c>
      <c r="F238" s="9">
        <f t="shared" si="30"/>
        <v>933.5068752611954</v>
      </c>
      <c r="G238" s="9">
        <f t="shared" si="24"/>
        <v>8225.161463154587</v>
      </c>
      <c r="H238" s="9">
        <f t="shared" si="25"/>
        <v>112878.43316532482</v>
      </c>
      <c r="I238" s="10">
        <f t="shared" si="26"/>
        <v>0.11287843316532482</v>
      </c>
      <c r="K238" s="1">
        <v>0.0925</v>
      </c>
    </row>
    <row r="239" spans="1:11" ht="15.75" customHeight="1">
      <c r="A239" s="22">
        <f t="shared" si="27"/>
        <v>48791</v>
      </c>
      <c r="B239" s="20" t="str">
        <f t="shared" si="28"/>
        <v>A239</v>
      </c>
      <c r="C239" s="21">
        <v>228</v>
      </c>
      <c r="D239" s="9">
        <f t="shared" si="29"/>
        <v>112878.43316532482</v>
      </c>
      <c r="E239" s="9">
        <f t="shared" si="31"/>
        <v>9158.668338415784</v>
      </c>
      <c r="F239" s="9">
        <f t="shared" si="30"/>
        <v>870.1045889827122</v>
      </c>
      <c r="G239" s="9">
        <f t="shared" si="24"/>
        <v>8288.563749433071</v>
      </c>
      <c r="H239" s="9">
        <f t="shared" si="25"/>
        <v>104589.86941589175</v>
      </c>
      <c r="I239" s="10">
        <f t="shared" si="26"/>
        <v>0.10458986941589175</v>
      </c>
      <c r="K239" s="1">
        <v>0.0925</v>
      </c>
    </row>
    <row r="240" spans="1:11" ht="15.75" customHeight="1">
      <c r="A240" s="22">
        <f t="shared" si="27"/>
        <v>48822</v>
      </c>
      <c r="B240" s="20" t="str">
        <f t="shared" si="28"/>
        <v>A240</v>
      </c>
      <c r="C240" s="21">
        <v>229</v>
      </c>
      <c r="D240" s="9">
        <f t="shared" si="29"/>
        <v>104589.86941589175</v>
      </c>
      <c r="E240" s="9">
        <f t="shared" si="31"/>
        <v>9158.668338415782</v>
      </c>
      <c r="F240" s="9">
        <f t="shared" si="30"/>
        <v>806.2135767474989</v>
      </c>
      <c r="G240" s="9">
        <f t="shared" si="24"/>
        <v>8352.454761668283</v>
      </c>
      <c r="H240" s="9">
        <f t="shared" si="25"/>
        <v>96237.41465422347</v>
      </c>
      <c r="I240" s="10">
        <f t="shared" si="26"/>
        <v>0.09623741465422346</v>
      </c>
      <c r="K240" s="1">
        <v>0.0925</v>
      </c>
    </row>
    <row r="241" spans="1:11" ht="15.75" customHeight="1">
      <c r="A241" s="22">
        <f t="shared" si="27"/>
        <v>48852</v>
      </c>
      <c r="B241" s="20" t="str">
        <f t="shared" si="28"/>
        <v>A241</v>
      </c>
      <c r="C241" s="21">
        <v>230</v>
      </c>
      <c r="D241" s="9">
        <f t="shared" si="29"/>
        <v>96237.41465422347</v>
      </c>
      <c r="E241" s="9">
        <f t="shared" si="31"/>
        <v>9158.668338415782</v>
      </c>
      <c r="F241" s="9">
        <f t="shared" si="30"/>
        <v>741.8300712929725</v>
      </c>
      <c r="G241" s="9">
        <f t="shared" si="24"/>
        <v>8416.83826712281</v>
      </c>
      <c r="H241" s="9">
        <f t="shared" si="25"/>
        <v>87820.57638710065</v>
      </c>
      <c r="I241" s="10">
        <f t="shared" si="26"/>
        <v>0.08782057638710065</v>
      </c>
      <c r="K241" s="1">
        <v>0.0925</v>
      </c>
    </row>
    <row r="242" spans="1:11" ht="15.75" customHeight="1">
      <c r="A242" s="22">
        <f t="shared" si="27"/>
        <v>48883</v>
      </c>
      <c r="B242" s="20" t="str">
        <f t="shared" si="28"/>
        <v>A242</v>
      </c>
      <c r="C242" s="21">
        <v>231</v>
      </c>
      <c r="D242" s="9">
        <f t="shared" si="29"/>
        <v>87820.57638710065</v>
      </c>
      <c r="E242" s="9">
        <f t="shared" si="31"/>
        <v>9158.668338415782</v>
      </c>
      <c r="F242" s="9">
        <f t="shared" si="30"/>
        <v>676.9502763172342</v>
      </c>
      <c r="G242" s="9">
        <f t="shared" si="24"/>
        <v>8481.718062098547</v>
      </c>
      <c r="H242" s="9">
        <f t="shared" si="25"/>
        <v>79338.8583250021</v>
      </c>
      <c r="I242" s="10">
        <f t="shared" si="26"/>
        <v>0.0793388583250021</v>
      </c>
      <c r="K242" s="1">
        <v>0.0925</v>
      </c>
    </row>
    <row r="243" spans="1:11" ht="15.75" customHeight="1">
      <c r="A243" s="22">
        <f t="shared" si="27"/>
        <v>48913</v>
      </c>
      <c r="B243" s="20" t="str">
        <f t="shared" si="28"/>
        <v>A243</v>
      </c>
      <c r="C243" s="21">
        <v>232</v>
      </c>
      <c r="D243" s="9">
        <f t="shared" si="29"/>
        <v>79338.8583250021</v>
      </c>
      <c r="E243" s="9">
        <f t="shared" si="31"/>
        <v>9158.668338415784</v>
      </c>
      <c r="F243" s="9">
        <f t="shared" si="30"/>
        <v>611.5703662552245</v>
      </c>
      <c r="G243" s="9">
        <f t="shared" si="24"/>
        <v>8547.09797216056</v>
      </c>
      <c r="H243" s="9">
        <f t="shared" si="25"/>
        <v>70791.76035284155</v>
      </c>
      <c r="I243" s="10">
        <f t="shared" si="26"/>
        <v>0.07079176035284154</v>
      </c>
      <c r="K243" s="1">
        <v>0.0925</v>
      </c>
    </row>
    <row r="244" spans="1:11" ht="15.75" customHeight="1">
      <c r="A244" s="22">
        <f t="shared" si="27"/>
        <v>48944</v>
      </c>
      <c r="B244" s="20" t="str">
        <f t="shared" si="28"/>
        <v>A244</v>
      </c>
      <c r="C244" s="21">
        <v>233</v>
      </c>
      <c r="D244" s="9">
        <f t="shared" si="29"/>
        <v>70791.76035284155</v>
      </c>
      <c r="E244" s="9">
        <f t="shared" si="31"/>
        <v>9158.668338415782</v>
      </c>
      <c r="F244" s="9">
        <f t="shared" si="30"/>
        <v>545.6864860531535</v>
      </c>
      <c r="G244" s="9">
        <f t="shared" si="24"/>
        <v>8612.981852362629</v>
      </c>
      <c r="H244" s="9">
        <f t="shared" si="25"/>
        <v>62178.77850047892</v>
      </c>
      <c r="I244" s="10">
        <f t="shared" si="26"/>
        <v>0.06217877850047892</v>
      </c>
      <c r="K244" s="1">
        <v>0.0925</v>
      </c>
    </row>
    <row r="245" spans="1:11" ht="15.75" customHeight="1">
      <c r="A245" s="22">
        <f t="shared" si="27"/>
        <v>48975</v>
      </c>
      <c r="B245" s="20" t="str">
        <f t="shared" si="28"/>
        <v>A245</v>
      </c>
      <c r="C245" s="21">
        <v>234</v>
      </c>
      <c r="D245" s="9">
        <f t="shared" si="29"/>
        <v>62178.77850047892</v>
      </c>
      <c r="E245" s="9">
        <f t="shared" si="31"/>
        <v>9158.668338415782</v>
      </c>
      <c r="F245" s="9">
        <f t="shared" si="30"/>
        <v>479.2947509411917</v>
      </c>
      <c r="G245" s="9">
        <f t="shared" si="24"/>
        <v>8679.37358747459</v>
      </c>
      <c r="H245" s="9">
        <f t="shared" si="25"/>
        <v>53499.40491300433</v>
      </c>
      <c r="I245" s="10">
        <f t="shared" si="26"/>
        <v>0.053499404913004325</v>
      </c>
      <c r="K245" s="1">
        <v>0.0925</v>
      </c>
    </row>
    <row r="246" spans="1:11" ht="15.75" customHeight="1">
      <c r="A246" s="22">
        <f t="shared" si="27"/>
        <v>49003</v>
      </c>
      <c r="B246" s="20" t="str">
        <f t="shared" si="28"/>
        <v>A246</v>
      </c>
      <c r="C246" s="21">
        <v>235</v>
      </c>
      <c r="D246" s="9">
        <f t="shared" si="29"/>
        <v>53499.40491300433</v>
      </c>
      <c r="E246" s="9">
        <f t="shared" si="31"/>
        <v>9158.668338415782</v>
      </c>
      <c r="F246" s="9">
        <f t="shared" si="30"/>
        <v>412.3912462044084</v>
      </c>
      <c r="G246" s="9">
        <f t="shared" si="24"/>
        <v>8746.277092211374</v>
      </c>
      <c r="H246" s="9">
        <f t="shared" si="25"/>
        <v>44753.12782079296</v>
      </c>
      <c r="I246" s="10">
        <f t="shared" si="26"/>
        <v>0.04475312782079296</v>
      </c>
      <c r="K246" s="1">
        <v>0.0925</v>
      </c>
    </row>
    <row r="247" spans="1:11" ht="15.75" customHeight="1">
      <c r="A247" s="22">
        <f t="shared" si="27"/>
        <v>49034</v>
      </c>
      <c r="B247" s="20" t="str">
        <f t="shared" si="28"/>
        <v>A247</v>
      </c>
      <c r="C247" s="21">
        <v>236</v>
      </c>
      <c r="D247" s="9">
        <f t="shared" si="29"/>
        <v>44753.12782079296</v>
      </c>
      <c r="E247" s="9">
        <f t="shared" si="31"/>
        <v>9158.668338415782</v>
      </c>
      <c r="F247" s="9">
        <f t="shared" si="30"/>
        <v>344.97202695194574</v>
      </c>
      <c r="G247" s="9">
        <f t="shared" si="24"/>
        <v>8813.696311463837</v>
      </c>
      <c r="H247" s="9">
        <f t="shared" si="25"/>
        <v>35939.43150932912</v>
      </c>
      <c r="I247" s="10">
        <f t="shared" si="26"/>
        <v>0.03593943150932912</v>
      </c>
      <c r="K247" s="1">
        <v>0.0925</v>
      </c>
    </row>
    <row r="248" spans="1:11" ht="15.75" customHeight="1">
      <c r="A248" s="22">
        <f t="shared" si="27"/>
        <v>49064</v>
      </c>
      <c r="B248" s="20" t="str">
        <f t="shared" si="28"/>
        <v>A248</v>
      </c>
      <c r="C248" s="21">
        <v>237</v>
      </c>
      <c r="D248" s="9">
        <f t="shared" si="29"/>
        <v>35939.43150932912</v>
      </c>
      <c r="E248" s="9">
        <f t="shared" si="31"/>
        <v>9158.668338415784</v>
      </c>
      <c r="F248" s="9">
        <f t="shared" si="30"/>
        <v>277.033117884412</v>
      </c>
      <c r="G248" s="9">
        <f t="shared" si="24"/>
        <v>8881.635220531372</v>
      </c>
      <c r="H248" s="9">
        <f t="shared" si="25"/>
        <v>27057.79628879775</v>
      </c>
      <c r="I248" s="10">
        <f t="shared" si="26"/>
        <v>0.027057796288797748</v>
      </c>
      <c r="K248" s="1">
        <v>0.0925</v>
      </c>
    </row>
    <row r="249" spans="1:11" ht="15.75" customHeight="1">
      <c r="A249" s="22">
        <f t="shared" si="27"/>
        <v>49095</v>
      </c>
      <c r="B249" s="20" t="str">
        <f t="shared" si="28"/>
        <v>A249</v>
      </c>
      <c r="C249" s="21">
        <v>238</v>
      </c>
      <c r="D249" s="9">
        <f t="shared" si="29"/>
        <v>27057.79628879775</v>
      </c>
      <c r="E249" s="9">
        <f t="shared" si="31"/>
        <v>9158.66833841578</v>
      </c>
      <c r="F249" s="9">
        <f t="shared" si="30"/>
        <v>208.57051305948264</v>
      </c>
      <c r="G249" s="9">
        <f t="shared" si="24"/>
        <v>8950.097825356297</v>
      </c>
      <c r="H249" s="9">
        <f t="shared" si="25"/>
        <v>18107.69846344145</v>
      </c>
      <c r="I249" s="10">
        <f t="shared" si="26"/>
        <v>0.01810769846344145</v>
      </c>
      <c r="K249" s="1">
        <v>0.0925</v>
      </c>
    </row>
    <row r="250" spans="1:11" ht="15.75" customHeight="1">
      <c r="A250" s="22">
        <f t="shared" si="27"/>
        <v>49125</v>
      </c>
      <c r="B250" s="20" t="str">
        <f t="shared" si="28"/>
        <v>A250</v>
      </c>
      <c r="C250" s="21">
        <v>239</v>
      </c>
      <c r="D250" s="9">
        <f t="shared" si="29"/>
        <v>18107.69846344145</v>
      </c>
      <c r="E250" s="9">
        <f t="shared" si="31"/>
        <v>9158.668338415782</v>
      </c>
      <c r="F250" s="9">
        <f t="shared" si="30"/>
        <v>139.58017565569452</v>
      </c>
      <c r="G250" s="9">
        <f t="shared" si="24"/>
        <v>9019.088162760088</v>
      </c>
      <c r="H250" s="9">
        <f t="shared" si="25"/>
        <v>9088.610300681363</v>
      </c>
      <c r="I250" s="10">
        <f t="shared" si="26"/>
        <v>0.009088610300681362</v>
      </c>
      <c r="K250" s="1">
        <v>0.0925</v>
      </c>
    </row>
    <row r="251" spans="1:11" ht="15.75" customHeight="1">
      <c r="A251" s="22">
        <f t="shared" si="27"/>
        <v>49156</v>
      </c>
      <c r="B251" s="20" t="str">
        <f t="shared" si="28"/>
        <v>A251</v>
      </c>
      <c r="C251" s="21">
        <v>240</v>
      </c>
      <c r="D251" s="9">
        <f t="shared" si="29"/>
        <v>9088.610300681363</v>
      </c>
      <c r="E251" s="9">
        <f t="shared" si="31"/>
        <v>9158.668338415782</v>
      </c>
      <c r="F251" s="9">
        <f t="shared" si="30"/>
        <v>70.05803773441885</v>
      </c>
      <c r="G251" s="9">
        <f t="shared" si="24"/>
        <v>9088.610300681363</v>
      </c>
      <c r="H251" s="9">
        <f t="shared" si="25"/>
        <v>0</v>
      </c>
      <c r="I251" s="10">
        <f t="shared" si="26"/>
        <v>0</v>
      </c>
      <c r="K251" s="1">
        <v>0.0925</v>
      </c>
    </row>
    <row r="252" spans="1:11" ht="15.75" customHeight="1">
      <c r="A252" s="22">
        <f aca="true" t="shared" si="32" ref="A252:A315">DATE(YEAR(A251),MONTH(A251)+2,1-1)</f>
        <v>49187</v>
      </c>
      <c r="B252" s="20" t="str">
        <f t="shared" si="28"/>
        <v>A252</v>
      </c>
      <c r="C252" s="21">
        <v>241</v>
      </c>
      <c r="D252" s="9">
        <f aca="true" t="shared" si="33" ref="D252:D315">IF(ROUND(H251,0)&gt;0,H251,0)</f>
        <v>0</v>
      </c>
      <c r="E252" s="9">
        <f t="shared" si="31"/>
        <v>0</v>
      </c>
      <c r="F252" s="9">
        <f t="shared" si="30"/>
        <v>0</v>
      </c>
      <c r="G252" s="9">
        <f aca="true" t="shared" si="34" ref="G252:G315">E252-F252</f>
        <v>0</v>
      </c>
      <c r="H252" s="9">
        <f aca="true" t="shared" si="35" ref="H252:H315">D252-G252</f>
        <v>0</v>
      </c>
      <c r="I252" s="10">
        <f t="shared" si="26"/>
        <v>0</v>
      </c>
      <c r="K252" s="1">
        <v>0.0925</v>
      </c>
    </row>
    <row r="253" spans="1:11" ht="15.75" customHeight="1">
      <c r="A253" s="22">
        <f t="shared" si="32"/>
        <v>49217</v>
      </c>
      <c r="B253" s="20" t="str">
        <f t="shared" si="28"/>
        <v>A253</v>
      </c>
      <c r="C253" s="21">
        <v>242</v>
      </c>
      <c r="D253" s="9">
        <f t="shared" si="33"/>
        <v>0</v>
      </c>
      <c r="E253" s="9">
        <f t="shared" si="31"/>
        <v>0</v>
      </c>
      <c r="F253" s="9">
        <f t="shared" si="30"/>
        <v>0</v>
      </c>
      <c r="G253" s="9">
        <f t="shared" si="34"/>
        <v>0</v>
      </c>
      <c r="H253" s="9">
        <f t="shared" si="35"/>
        <v>0</v>
      </c>
      <c r="I253" s="10">
        <f t="shared" si="26"/>
        <v>0</v>
      </c>
      <c r="K253" s="1">
        <v>0.0925</v>
      </c>
    </row>
    <row r="254" spans="1:11" ht="15.75" customHeight="1">
      <c r="A254" s="22">
        <f t="shared" si="32"/>
        <v>49248</v>
      </c>
      <c r="B254" s="20" t="str">
        <f t="shared" si="28"/>
        <v>A254</v>
      </c>
      <c r="C254" s="21">
        <v>243</v>
      </c>
      <c r="D254" s="9">
        <f t="shared" si="33"/>
        <v>0</v>
      </c>
      <c r="E254" s="9">
        <f t="shared" si="31"/>
        <v>0</v>
      </c>
      <c r="F254" s="9">
        <f t="shared" si="30"/>
        <v>0</v>
      </c>
      <c r="G254" s="9">
        <f t="shared" si="34"/>
        <v>0</v>
      </c>
      <c r="H254" s="9">
        <f t="shared" si="35"/>
        <v>0</v>
      </c>
      <c r="I254" s="10">
        <f t="shared" si="26"/>
        <v>0</v>
      </c>
      <c r="K254" s="1">
        <v>0.0925</v>
      </c>
    </row>
    <row r="255" spans="1:11" ht="15.75" customHeight="1">
      <c r="A255" s="22">
        <f t="shared" si="32"/>
        <v>49278</v>
      </c>
      <c r="B255" s="20" t="str">
        <f t="shared" si="28"/>
        <v>A255</v>
      </c>
      <c r="C255" s="21">
        <v>244</v>
      </c>
      <c r="D255" s="9">
        <f t="shared" si="33"/>
        <v>0</v>
      </c>
      <c r="E255" s="9">
        <f t="shared" si="31"/>
        <v>0</v>
      </c>
      <c r="F255" s="9">
        <f t="shared" si="30"/>
        <v>0</v>
      </c>
      <c r="G255" s="9">
        <f t="shared" si="34"/>
        <v>0</v>
      </c>
      <c r="H255" s="9">
        <f t="shared" si="35"/>
        <v>0</v>
      </c>
      <c r="I255" s="10">
        <f t="shared" si="26"/>
        <v>0</v>
      </c>
      <c r="K255" s="1">
        <v>0.0925</v>
      </c>
    </row>
    <row r="256" spans="1:11" ht="15.75" customHeight="1">
      <c r="A256" s="22">
        <f t="shared" si="32"/>
        <v>49309</v>
      </c>
      <c r="B256" s="20" t="str">
        <f t="shared" si="28"/>
        <v>A256</v>
      </c>
      <c r="C256" s="21">
        <v>245</v>
      </c>
      <c r="D256" s="9">
        <f t="shared" si="33"/>
        <v>0</v>
      </c>
      <c r="E256" s="9">
        <f t="shared" si="31"/>
        <v>0</v>
      </c>
      <c r="F256" s="9">
        <f t="shared" si="30"/>
        <v>0</v>
      </c>
      <c r="G256" s="9">
        <f t="shared" si="34"/>
        <v>0</v>
      </c>
      <c r="H256" s="9">
        <f t="shared" si="35"/>
        <v>0</v>
      </c>
      <c r="I256" s="10">
        <f t="shared" si="26"/>
        <v>0</v>
      </c>
      <c r="K256" s="1">
        <v>0.0925</v>
      </c>
    </row>
    <row r="257" spans="1:11" ht="15.75" customHeight="1">
      <c r="A257" s="22">
        <f t="shared" si="32"/>
        <v>49340</v>
      </c>
      <c r="B257" s="20" t="str">
        <f t="shared" si="28"/>
        <v>A257</v>
      </c>
      <c r="C257" s="21">
        <v>246</v>
      </c>
      <c r="D257" s="9">
        <f t="shared" si="33"/>
        <v>0</v>
      </c>
      <c r="E257" s="9">
        <f t="shared" si="31"/>
        <v>0</v>
      </c>
      <c r="F257" s="9">
        <f t="shared" si="30"/>
        <v>0</v>
      </c>
      <c r="G257" s="9">
        <f t="shared" si="34"/>
        <v>0</v>
      </c>
      <c r="H257" s="9">
        <f t="shared" si="35"/>
        <v>0</v>
      </c>
      <c r="I257" s="10">
        <f t="shared" si="26"/>
        <v>0</v>
      </c>
      <c r="K257" s="1">
        <v>0.0925</v>
      </c>
    </row>
    <row r="258" spans="1:11" ht="15.75" customHeight="1">
      <c r="A258" s="22">
        <f t="shared" si="32"/>
        <v>49368</v>
      </c>
      <c r="B258" s="20" t="str">
        <f t="shared" si="28"/>
        <v>A258</v>
      </c>
      <c r="C258" s="21">
        <v>247</v>
      </c>
      <c r="D258" s="9">
        <f t="shared" si="33"/>
        <v>0</v>
      </c>
      <c r="E258" s="9">
        <f t="shared" si="31"/>
        <v>0</v>
      </c>
      <c r="F258" s="9">
        <f t="shared" si="30"/>
        <v>0</v>
      </c>
      <c r="G258" s="9">
        <f t="shared" si="34"/>
        <v>0</v>
      </c>
      <c r="H258" s="9">
        <f t="shared" si="35"/>
        <v>0</v>
      </c>
      <c r="I258" s="10">
        <f t="shared" si="26"/>
        <v>0</v>
      </c>
      <c r="K258" s="1">
        <v>0.0925</v>
      </c>
    </row>
    <row r="259" spans="1:11" ht="15.75" customHeight="1">
      <c r="A259" s="22">
        <f t="shared" si="32"/>
        <v>49399</v>
      </c>
      <c r="B259" s="20" t="str">
        <f t="shared" si="28"/>
        <v>A259</v>
      </c>
      <c r="C259" s="21">
        <v>248</v>
      </c>
      <c r="D259" s="9">
        <f t="shared" si="33"/>
        <v>0</v>
      </c>
      <c r="E259" s="9">
        <f t="shared" si="31"/>
        <v>0</v>
      </c>
      <c r="F259" s="9">
        <f t="shared" si="30"/>
        <v>0</v>
      </c>
      <c r="G259" s="9">
        <f t="shared" si="34"/>
        <v>0</v>
      </c>
      <c r="H259" s="9">
        <f t="shared" si="35"/>
        <v>0</v>
      </c>
      <c r="I259" s="10">
        <f t="shared" si="26"/>
        <v>0</v>
      </c>
      <c r="K259" s="1">
        <v>0.0925</v>
      </c>
    </row>
    <row r="260" spans="1:11" ht="15.75" customHeight="1">
      <c r="A260" s="22">
        <f t="shared" si="32"/>
        <v>49429</v>
      </c>
      <c r="B260" s="20" t="str">
        <f t="shared" si="28"/>
        <v>A260</v>
      </c>
      <c r="C260" s="21">
        <v>249</v>
      </c>
      <c r="D260" s="9">
        <f t="shared" si="33"/>
        <v>0</v>
      </c>
      <c r="E260" s="9">
        <f t="shared" si="31"/>
        <v>0</v>
      </c>
      <c r="F260" s="9">
        <f t="shared" si="30"/>
        <v>0</v>
      </c>
      <c r="G260" s="9">
        <f t="shared" si="34"/>
        <v>0</v>
      </c>
      <c r="H260" s="9">
        <f t="shared" si="35"/>
        <v>0</v>
      </c>
      <c r="I260" s="10">
        <f t="shared" si="26"/>
        <v>0</v>
      </c>
      <c r="K260" s="1">
        <v>0.0925</v>
      </c>
    </row>
    <row r="261" spans="1:11" ht="15.75" customHeight="1">
      <c r="A261" s="22">
        <f t="shared" si="32"/>
        <v>49460</v>
      </c>
      <c r="B261" s="20" t="str">
        <f t="shared" si="28"/>
        <v>A261</v>
      </c>
      <c r="C261" s="21">
        <v>250</v>
      </c>
      <c r="D261" s="9">
        <f t="shared" si="33"/>
        <v>0</v>
      </c>
      <c r="E261" s="9">
        <f t="shared" si="31"/>
        <v>0</v>
      </c>
      <c r="F261" s="9">
        <f t="shared" si="30"/>
        <v>0</v>
      </c>
      <c r="G261" s="9">
        <f t="shared" si="34"/>
        <v>0</v>
      </c>
      <c r="H261" s="9">
        <f t="shared" si="35"/>
        <v>0</v>
      </c>
      <c r="I261" s="10">
        <f t="shared" si="26"/>
        <v>0</v>
      </c>
      <c r="K261" s="1">
        <v>0.0925</v>
      </c>
    </row>
    <row r="262" spans="1:11" ht="15.75" customHeight="1">
      <c r="A262" s="22">
        <f t="shared" si="32"/>
        <v>49490</v>
      </c>
      <c r="B262" s="20" t="str">
        <f t="shared" si="28"/>
        <v>A262</v>
      </c>
      <c r="C262" s="21">
        <v>251</v>
      </c>
      <c r="D262" s="9">
        <f t="shared" si="33"/>
        <v>0</v>
      </c>
      <c r="E262" s="9">
        <f t="shared" si="31"/>
        <v>0</v>
      </c>
      <c r="F262" s="9">
        <f t="shared" si="30"/>
        <v>0</v>
      </c>
      <c r="G262" s="9">
        <f t="shared" si="34"/>
        <v>0</v>
      </c>
      <c r="H262" s="9">
        <f t="shared" si="35"/>
        <v>0</v>
      </c>
      <c r="I262" s="10">
        <f t="shared" si="26"/>
        <v>0</v>
      </c>
      <c r="K262" s="1">
        <v>0.0925</v>
      </c>
    </row>
    <row r="263" spans="1:11" ht="15.75" customHeight="1">
      <c r="A263" s="22">
        <f t="shared" si="32"/>
        <v>49521</v>
      </c>
      <c r="B263" s="20" t="str">
        <f t="shared" si="28"/>
        <v>A263</v>
      </c>
      <c r="C263" s="21">
        <v>252</v>
      </c>
      <c r="D263" s="9">
        <f t="shared" si="33"/>
        <v>0</v>
      </c>
      <c r="E263" s="9">
        <f t="shared" si="31"/>
        <v>0</v>
      </c>
      <c r="F263" s="9">
        <f t="shared" si="30"/>
        <v>0</v>
      </c>
      <c r="G263" s="9">
        <f t="shared" si="34"/>
        <v>0</v>
      </c>
      <c r="H263" s="9">
        <f t="shared" si="35"/>
        <v>0</v>
      </c>
      <c r="I263" s="10">
        <f t="shared" si="26"/>
        <v>0</v>
      </c>
      <c r="K263" s="1">
        <v>0.0925</v>
      </c>
    </row>
    <row r="264" spans="1:11" ht="15.75" customHeight="1">
      <c r="A264" s="22">
        <f t="shared" si="32"/>
        <v>49552</v>
      </c>
      <c r="B264" s="20" t="str">
        <f t="shared" si="28"/>
        <v>A264</v>
      </c>
      <c r="C264" s="21">
        <v>253</v>
      </c>
      <c r="D264" s="9">
        <f t="shared" si="33"/>
        <v>0</v>
      </c>
      <c r="E264" s="9">
        <f t="shared" si="31"/>
        <v>0</v>
      </c>
      <c r="F264" s="9">
        <f t="shared" si="30"/>
        <v>0</v>
      </c>
      <c r="G264" s="9">
        <f t="shared" si="34"/>
        <v>0</v>
      </c>
      <c r="H264" s="9">
        <f t="shared" si="35"/>
        <v>0</v>
      </c>
      <c r="I264" s="10">
        <f t="shared" si="26"/>
        <v>0</v>
      </c>
      <c r="K264" s="1">
        <v>0.0925</v>
      </c>
    </row>
    <row r="265" spans="1:11" ht="15.75" customHeight="1">
      <c r="A265" s="22">
        <f t="shared" si="32"/>
        <v>49582</v>
      </c>
      <c r="B265" s="20" t="str">
        <f t="shared" si="28"/>
        <v>A265</v>
      </c>
      <c r="C265" s="21">
        <v>254</v>
      </c>
      <c r="D265" s="9">
        <f t="shared" si="33"/>
        <v>0</v>
      </c>
      <c r="E265" s="9">
        <f t="shared" si="31"/>
        <v>0</v>
      </c>
      <c r="F265" s="9">
        <f t="shared" si="30"/>
        <v>0</v>
      </c>
      <c r="G265" s="9">
        <f t="shared" si="34"/>
        <v>0</v>
      </c>
      <c r="H265" s="9">
        <f t="shared" si="35"/>
        <v>0</v>
      </c>
      <c r="I265" s="10">
        <f t="shared" si="26"/>
        <v>0</v>
      </c>
      <c r="K265" s="1">
        <v>0.0925</v>
      </c>
    </row>
    <row r="266" spans="1:11" ht="15.75" customHeight="1">
      <c r="A266" s="22">
        <f t="shared" si="32"/>
        <v>49613</v>
      </c>
      <c r="B266" s="20" t="str">
        <f t="shared" si="28"/>
        <v>A266</v>
      </c>
      <c r="C266" s="21">
        <v>255</v>
      </c>
      <c r="D266" s="9">
        <f t="shared" si="33"/>
        <v>0</v>
      </c>
      <c r="E266" s="9">
        <f t="shared" si="31"/>
        <v>0</v>
      </c>
      <c r="F266" s="9">
        <f t="shared" si="30"/>
        <v>0</v>
      </c>
      <c r="G266" s="9">
        <f t="shared" si="34"/>
        <v>0</v>
      </c>
      <c r="H266" s="9">
        <f t="shared" si="35"/>
        <v>0</v>
      </c>
      <c r="I266" s="10">
        <f t="shared" si="26"/>
        <v>0</v>
      </c>
      <c r="K266" s="1">
        <v>0.0925</v>
      </c>
    </row>
    <row r="267" spans="1:11" ht="15.75" customHeight="1">
      <c r="A267" s="22">
        <f t="shared" si="32"/>
        <v>49643</v>
      </c>
      <c r="B267" s="20" t="str">
        <f t="shared" si="28"/>
        <v>A267</v>
      </c>
      <c r="C267" s="21">
        <v>256</v>
      </c>
      <c r="D267" s="9">
        <f t="shared" si="33"/>
        <v>0</v>
      </c>
      <c r="E267" s="9">
        <f t="shared" si="31"/>
        <v>0</v>
      </c>
      <c r="F267" s="9">
        <f t="shared" si="30"/>
        <v>0</v>
      </c>
      <c r="G267" s="9">
        <f t="shared" si="34"/>
        <v>0</v>
      </c>
      <c r="H267" s="9">
        <f t="shared" si="35"/>
        <v>0</v>
      </c>
      <c r="I267" s="10">
        <f t="shared" si="26"/>
        <v>0</v>
      </c>
      <c r="K267" s="1">
        <v>0.0925</v>
      </c>
    </row>
    <row r="268" spans="1:11" ht="15.75" customHeight="1">
      <c r="A268" s="22">
        <f t="shared" si="32"/>
        <v>49674</v>
      </c>
      <c r="B268" s="20" t="str">
        <f t="shared" si="28"/>
        <v>A268</v>
      </c>
      <c r="C268" s="21">
        <v>257</v>
      </c>
      <c r="D268" s="9">
        <f t="shared" si="33"/>
        <v>0</v>
      </c>
      <c r="E268" s="9">
        <f t="shared" si="31"/>
        <v>0</v>
      </c>
      <c r="F268" s="9">
        <f t="shared" si="30"/>
        <v>0</v>
      </c>
      <c r="G268" s="9">
        <f t="shared" si="34"/>
        <v>0</v>
      </c>
      <c r="H268" s="9">
        <f t="shared" si="35"/>
        <v>0</v>
      </c>
      <c r="I268" s="10">
        <f aca="true" t="shared" si="36" ref="I268:I331">H268/$D$3</f>
        <v>0</v>
      </c>
      <c r="K268" s="1">
        <v>0.0925</v>
      </c>
    </row>
    <row r="269" spans="1:11" ht="15.75" customHeight="1">
      <c r="A269" s="22">
        <f t="shared" si="32"/>
        <v>49705</v>
      </c>
      <c r="B269" s="20" t="str">
        <f aca="true" t="shared" si="37" ref="B269:B332">"A"&amp;ROW(A269)</f>
        <v>A269</v>
      </c>
      <c r="C269" s="21">
        <v>258</v>
      </c>
      <c r="D269" s="9">
        <f t="shared" si="33"/>
        <v>0</v>
      </c>
      <c r="E269" s="9">
        <f t="shared" si="31"/>
        <v>0</v>
      </c>
      <c r="F269" s="9">
        <f aca="true" t="shared" si="38" ref="F269:F332">D269*K269/12</f>
        <v>0</v>
      </c>
      <c r="G269" s="9">
        <f t="shared" si="34"/>
        <v>0</v>
      </c>
      <c r="H269" s="9">
        <f t="shared" si="35"/>
        <v>0</v>
      </c>
      <c r="I269" s="10">
        <f t="shared" si="36"/>
        <v>0</v>
      </c>
      <c r="K269" s="1">
        <v>0.0925</v>
      </c>
    </row>
    <row r="270" spans="1:11" ht="15.75" customHeight="1">
      <c r="A270" s="22">
        <f t="shared" si="32"/>
        <v>49734</v>
      </c>
      <c r="B270" s="20" t="str">
        <f t="shared" si="37"/>
        <v>A270</v>
      </c>
      <c r="C270" s="21">
        <v>259</v>
      </c>
      <c r="D270" s="9">
        <f t="shared" si="33"/>
        <v>0</v>
      </c>
      <c r="E270" s="9">
        <f aca="true" t="shared" si="39" ref="E270:E333">IF($D$5+1-C270=0,0,PMT(K270/12,$D$5+1-C270,-$D270,0,0))</f>
        <v>0</v>
      </c>
      <c r="F270" s="9">
        <f t="shared" si="38"/>
        <v>0</v>
      </c>
      <c r="G270" s="9">
        <f t="shared" si="34"/>
        <v>0</v>
      </c>
      <c r="H270" s="9">
        <f t="shared" si="35"/>
        <v>0</v>
      </c>
      <c r="I270" s="10">
        <f t="shared" si="36"/>
        <v>0</v>
      </c>
      <c r="K270" s="1">
        <v>0.0925</v>
      </c>
    </row>
    <row r="271" spans="1:11" ht="15.75" customHeight="1">
      <c r="A271" s="22">
        <f t="shared" si="32"/>
        <v>49765</v>
      </c>
      <c r="B271" s="20" t="str">
        <f t="shared" si="37"/>
        <v>A271</v>
      </c>
      <c r="C271" s="21">
        <v>260</v>
      </c>
      <c r="D271" s="9">
        <f t="shared" si="33"/>
        <v>0</v>
      </c>
      <c r="E271" s="9">
        <f t="shared" si="39"/>
        <v>0</v>
      </c>
      <c r="F271" s="9">
        <f t="shared" si="38"/>
        <v>0</v>
      </c>
      <c r="G271" s="9">
        <f t="shared" si="34"/>
        <v>0</v>
      </c>
      <c r="H271" s="9">
        <f t="shared" si="35"/>
        <v>0</v>
      </c>
      <c r="I271" s="10">
        <f t="shared" si="36"/>
        <v>0</v>
      </c>
      <c r="K271" s="1">
        <v>0.0925</v>
      </c>
    </row>
    <row r="272" spans="1:11" ht="15.75" customHeight="1">
      <c r="A272" s="22">
        <f t="shared" si="32"/>
        <v>49795</v>
      </c>
      <c r="B272" s="20" t="str">
        <f t="shared" si="37"/>
        <v>A272</v>
      </c>
      <c r="C272" s="21">
        <v>261</v>
      </c>
      <c r="D272" s="9">
        <f t="shared" si="33"/>
        <v>0</v>
      </c>
      <c r="E272" s="9">
        <f t="shared" si="39"/>
        <v>0</v>
      </c>
      <c r="F272" s="9">
        <f t="shared" si="38"/>
        <v>0</v>
      </c>
      <c r="G272" s="9">
        <f t="shared" si="34"/>
        <v>0</v>
      </c>
      <c r="H272" s="9">
        <f t="shared" si="35"/>
        <v>0</v>
      </c>
      <c r="I272" s="10">
        <f t="shared" si="36"/>
        <v>0</v>
      </c>
      <c r="K272" s="1">
        <v>0.0925</v>
      </c>
    </row>
    <row r="273" spans="1:11" ht="15.75" customHeight="1">
      <c r="A273" s="22">
        <f t="shared" si="32"/>
        <v>49826</v>
      </c>
      <c r="B273" s="20" t="str">
        <f t="shared" si="37"/>
        <v>A273</v>
      </c>
      <c r="C273" s="21">
        <v>262</v>
      </c>
      <c r="D273" s="9">
        <f t="shared" si="33"/>
        <v>0</v>
      </c>
      <c r="E273" s="9">
        <f t="shared" si="39"/>
        <v>0</v>
      </c>
      <c r="F273" s="9">
        <f t="shared" si="38"/>
        <v>0</v>
      </c>
      <c r="G273" s="9">
        <f t="shared" si="34"/>
        <v>0</v>
      </c>
      <c r="H273" s="9">
        <f t="shared" si="35"/>
        <v>0</v>
      </c>
      <c r="I273" s="10">
        <f t="shared" si="36"/>
        <v>0</v>
      </c>
      <c r="K273" s="1">
        <v>0.0925</v>
      </c>
    </row>
    <row r="274" spans="1:11" ht="15.75" customHeight="1">
      <c r="A274" s="22">
        <f t="shared" si="32"/>
        <v>49856</v>
      </c>
      <c r="B274" s="20" t="str">
        <f t="shared" si="37"/>
        <v>A274</v>
      </c>
      <c r="C274" s="21">
        <v>263</v>
      </c>
      <c r="D274" s="9">
        <f t="shared" si="33"/>
        <v>0</v>
      </c>
      <c r="E274" s="9">
        <f t="shared" si="39"/>
        <v>0</v>
      </c>
      <c r="F274" s="9">
        <f t="shared" si="38"/>
        <v>0</v>
      </c>
      <c r="G274" s="9">
        <f t="shared" si="34"/>
        <v>0</v>
      </c>
      <c r="H274" s="9">
        <f t="shared" si="35"/>
        <v>0</v>
      </c>
      <c r="I274" s="10">
        <f t="shared" si="36"/>
        <v>0</v>
      </c>
      <c r="K274" s="1">
        <v>0.0925</v>
      </c>
    </row>
    <row r="275" spans="1:11" ht="15.75" customHeight="1">
      <c r="A275" s="22">
        <f t="shared" si="32"/>
        <v>49887</v>
      </c>
      <c r="B275" s="20" t="str">
        <f t="shared" si="37"/>
        <v>A275</v>
      </c>
      <c r="C275" s="21">
        <v>264</v>
      </c>
      <c r="D275" s="9">
        <f t="shared" si="33"/>
        <v>0</v>
      </c>
      <c r="E275" s="9">
        <f t="shared" si="39"/>
        <v>0</v>
      </c>
      <c r="F275" s="9">
        <f t="shared" si="38"/>
        <v>0</v>
      </c>
      <c r="G275" s="9">
        <f t="shared" si="34"/>
        <v>0</v>
      </c>
      <c r="H275" s="9">
        <f t="shared" si="35"/>
        <v>0</v>
      </c>
      <c r="I275" s="10">
        <f t="shared" si="36"/>
        <v>0</v>
      </c>
      <c r="K275" s="1">
        <v>0.0925</v>
      </c>
    </row>
    <row r="276" spans="1:11" ht="15.75" customHeight="1">
      <c r="A276" s="22">
        <f t="shared" si="32"/>
        <v>49918</v>
      </c>
      <c r="B276" s="20" t="str">
        <f t="shared" si="37"/>
        <v>A276</v>
      </c>
      <c r="C276" s="21">
        <v>265</v>
      </c>
      <c r="D276" s="9">
        <f t="shared" si="33"/>
        <v>0</v>
      </c>
      <c r="E276" s="9">
        <f t="shared" si="39"/>
        <v>0</v>
      </c>
      <c r="F276" s="9">
        <f t="shared" si="38"/>
        <v>0</v>
      </c>
      <c r="G276" s="9">
        <f t="shared" si="34"/>
        <v>0</v>
      </c>
      <c r="H276" s="9">
        <f t="shared" si="35"/>
        <v>0</v>
      </c>
      <c r="I276" s="10">
        <f t="shared" si="36"/>
        <v>0</v>
      </c>
      <c r="K276" s="1">
        <v>0.0925</v>
      </c>
    </row>
    <row r="277" spans="1:11" ht="15.75" customHeight="1">
      <c r="A277" s="22">
        <f t="shared" si="32"/>
        <v>49948</v>
      </c>
      <c r="B277" s="20" t="str">
        <f t="shared" si="37"/>
        <v>A277</v>
      </c>
      <c r="C277" s="21">
        <v>266</v>
      </c>
      <c r="D277" s="9">
        <f t="shared" si="33"/>
        <v>0</v>
      </c>
      <c r="E277" s="9">
        <f t="shared" si="39"/>
        <v>0</v>
      </c>
      <c r="F277" s="9">
        <f t="shared" si="38"/>
        <v>0</v>
      </c>
      <c r="G277" s="9">
        <f t="shared" si="34"/>
        <v>0</v>
      </c>
      <c r="H277" s="9">
        <f t="shared" si="35"/>
        <v>0</v>
      </c>
      <c r="I277" s="10">
        <f t="shared" si="36"/>
        <v>0</v>
      </c>
      <c r="K277" s="1">
        <v>0.0925</v>
      </c>
    </row>
    <row r="278" spans="1:11" ht="15.75" customHeight="1">
      <c r="A278" s="22">
        <f t="shared" si="32"/>
        <v>49979</v>
      </c>
      <c r="B278" s="20" t="str">
        <f t="shared" si="37"/>
        <v>A278</v>
      </c>
      <c r="C278" s="21">
        <v>267</v>
      </c>
      <c r="D278" s="9">
        <f t="shared" si="33"/>
        <v>0</v>
      </c>
      <c r="E278" s="9">
        <f t="shared" si="39"/>
        <v>0</v>
      </c>
      <c r="F278" s="9">
        <f t="shared" si="38"/>
        <v>0</v>
      </c>
      <c r="G278" s="9">
        <f t="shared" si="34"/>
        <v>0</v>
      </c>
      <c r="H278" s="9">
        <f t="shared" si="35"/>
        <v>0</v>
      </c>
      <c r="I278" s="10">
        <f t="shared" si="36"/>
        <v>0</v>
      </c>
      <c r="K278" s="1">
        <v>0.0925</v>
      </c>
    </row>
    <row r="279" spans="1:11" ht="15.75" customHeight="1">
      <c r="A279" s="22">
        <f t="shared" si="32"/>
        <v>50009</v>
      </c>
      <c r="B279" s="20" t="str">
        <f t="shared" si="37"/>
        <v>A279</v>
      </c>
      <c r="C279" s="21">
        <v>268</v>
      </c>
      <c r="D279" s="9">
        <f t="shared" si="33"/>
        <v>0</v>
      </c>
      <c r="E279" s="9">
        <f t="shared" si="39"/>
        <v>0</v>
      </c>
      <c r="F279" s="9">
        <f t="shared" si="38"/>
        <v>0</v>
      </c>
      <c r="G279" s="9">
        <f t="shared" si="34"/>
        <v>0</v>
      </c>
      <c r="H279" s="9">
        <f t="shared" si="35"/>
        <v>0</v>
      </c>
      <c r="I279" s="10">
        <f t="shared" si="36"/>
        <v>0</v>
      </c>
      <c r="K279" s="1">
        <v>0.0925</v>
      </c>
    </row>
    <row r="280" spans="1:11" ht="15.75" customHeight="1">
      <c r="A280" s="22">
        <f t="shared" si="32"/>
        <v>50040</v>
      </c>
      <c r="B280" s="20" t="str">
        <f t="shared" si="37"/>
        <v>A280</v>
      </c>
      <c r="C280" s="21">
        <v>269</v>
      </c>
      <c r="D280" s="9">
        <f t="shared" si="33"/>
        <v>0</v>
      </c>
      <c r="E280" s="9">
        <f t="shared" si="39"/>
        <v>0</v>
      </c>
      <c r="F280" s="9">
        <f t="shared" si="38"/>
        <v>0</v>
      </c>
      <c r="G280" s="9">
        <f t="shared" si="34"/>
        <v>0</v>
      </c>
      <c r="H280" s="9">
        <f t="shared" si="35"/>
        <v>0</v>
      </c>
      <c r="I280" s="10">
        <f t="shared" si="36"/>
        <v>0</v>
      </c>
      <c r="K280" s="1">
        <v>0.0925</v>
      </c>
    </row>
    <row r="281" spans="1:11" ht="15.75" customHeight="1">
      <c r="A281" s="22">
        <f t="shared" si="32"/>
        <v>50071</v>
      </c>
      <c r="B281" s="20" t="str">
        <f t="shared" si="37"/>
        <v>A281</v>
      </c>
      <c r="C281" s="21">
        <v>270</v>
      </c>
      <c r="D281" s="9">
        <f t="shared" si="33"/>
        <v>0</v>
      </c>
      <c r="E281" s="9">
        <f t="shared" si="39"/>
        <v>0</v>
      </c>
      <c r="F281" s="9">
        <f t="shared" si="38"/>
        <v>0</v>
      </c>
      <c r="G281" s="9">
        <f t="shared" si="34"/>
        <v>0</v>
      </c>
      <c r="H281" s="9">
        <f t="shared" si="35"/>
        <v>0</v>
      </c>
      <c r="I281" s="10">
        <f t="shared" si="36"/>
        <v>0</v>
      </c>
      <c r="K281" s="1">
        <v>0.0925</v>
      </c>
    </row>
    <row r="282" spans="1:11" ht="15.75" customHeight="1">
      <c r="A282" s="22">
        <f t="shared" si="32"/>
        <v>50099</v>
      </c>
      <c r="B282" s="20" t="str">
        <f t="shared" si="37"/>
        <v>A282</v>
      </c>
      <c r="C282" s="21">
        <v>271</v>
      </c>
      <c r="D282" s="9">
        <f t="shared" si="33"/>
        <v>0</v>
      </c>
      <c r="E282" s="9">
        <f t="shared" si="39"/>
        <v>0</v>
      </c>
      <c r="F282" s="9">
        <f t="shared" si="38"/>
        <v>0</v>
      </c>
      <c r="G282" s="9">
        <f t="shared" si="34"/>
        <v>0</v>
      </c>
      <c r="H282" s="9">
        <f t="shared" si="35"/>
        <v>0</v>
      </c>
      <c r="I282" s="10">
        <f t="shared" si="36"/>
        <v>0</v>
      </c>
      <c r="K282" s="1">
        <v>0.0925</v>
      </c>
    </row>
    <row r="283" spans="1:11" ht="15.75" customHeight="1">
      <c r="A283" s="22">
        <f t="shared" si="32"/>
        <v>50130</v>
      </c>
      <c r="B283" s="20" t="str">
        <f t="shared" si="37"/>
        <v>A283</v>
      </c>
      <c r="C283" s="21">
        <v>272</v>
      </c>
      <c r="D283" s="9">
        <f t="shared" si="33"/>
        <v>0</v>
      </c>
      <c r="E283" s="9">
        <f t="shared" si="39"/>
        <v>0</v>
      </c>
      <c r="F283" s="9">
        <f t="shared" si="38"/>
        <v>0</v>
      </c>
      <c r="G283" s="9">
        <f t="shared" si="34"/>
        <v>0</v>
      </c>
      <c r="H283" s="9">
        <f t="shared" si="35"/>
        <v>0</v>
      </c>
      <c r="I283" s="10">
        <f t="shared" si="36"/>
        <v>0</v>
      </c>
      <c r="K283" s="1">
        <v>0.0925</v>
      </c>
    </row>
    <row r="284" spans="1:11" ht="15.75" customHeight="1">
      <c r="A284" s="22">
        <f t="shared" si="32"/>
        <v>50160</v>
      </c>
      <c r="B284" s="20" t="str">
        <f t="shared" si="37"/>
        <v>A284</v>
      </c>
      <c r="C284" s="21">
        <v>273</v>
      </c>
      <c r="D284" s="9">
        <f t="shared" si="33"/>
        <v>0</v>
      </c>
      <c r="E284" s="9">
        <f t="shared" si="39"/>
        <v>0</v>
      </c>
      <c r="F284" s="9">
        <f t="shared" si="38"/>
        <v>0</v>
      </c>
      <c r="G284" s="9">
        <f t="shared" si="34"/>
        <v>0</v>
      </c>
      <c r="H284" s="9">
        <f t="shared" si="35"/>
        <v>0</v>
      </c>
      <c r="I284" s="10">
        <f t="shared" si="36"/>
        <v>0</v>
      </c>
      <c r="K284" s="1">
        <v>0.0925</v>
      </c>
    </row>
    <row r="285" spans="1:11" ht="15.75" customHeight="1">
      <c r="A285" s="22">
        <f t="shared" si="32"/>
        <v>50191</v>
      </c>
      <c r="B285" s="20" t="str">
        <f t="shared" si="37"/>
        <v>A285</v>
      </c>
      <c r="C285" s="21">
        <v>274</v>
      </c>
      <c r="D285" s="9">
        <f t="shared" si="33"/>
        <v>0</v>
      </c>
      <c r="E285" s="9">
        <f t="shared" si="39"/>
        <v>0</v>
      </c>
      <c r="F285" s="9">
        <f t="shared" si="38"/>
        <v>0</v>
      </c>
      <c r="G285" s="9">
        <f t="shared" si="34"/>
        <v>0</v>
      </c>
      <c r="H285" s="9">
        <f t="shared" si="35"/>
        <v>0</v>
      </c>
      <c r="I285" s="10">
        <f t="shared" si="36"/>
        <v>0</v>
      </c>
      <c r="K285" s="1">
        <v>0.0925</v>
      </c>
    </row>
    <row r="286" spans="1:11" ht="15.75" customHeight="1">
      <c r="A286" s="22">
        <f t="shared" si="32"/>
        <v>50221</v>
      </c>
      <c r="B286" s="20" t="str">
        <f t="shared" si="37"/>
        <v>A286</v>
      </c>
      <c r="C286" s="21">
        <v>275</v>
      </c>
      <c r="D286" s="9">
        <f t="shared" si="33"/>
        <v>0</v>
      </c>
      <c r="E286" s="9">
        <f t="shared" si="39"/>
        <v>0</v>
      </c>
      <c r="F286" s="9">
        <f t="shared" si="38"/>
        <v>0</v>
      </c>
      <c r="G286" s="9">
        <f t="shared" si="34"/>
        <v>0</v>
      </c>
      <c r="H286" s="9">
        <f t="shared" si="35"/>
        <v>0</v>
      </c>
      <c r="I286" s="10">
        <f t="shared" si="36"/>
        <v>0</v>
      </c>
      <c r="K286" s="1">
        <v>0.0925</v>
      </c>
    </row>
    <row r="287" spans="1:11" ht="15.75" customHeight="1">
      <c r="A287" s="22">
        <f t="shared" si="32"/>
        <v>50252</v>
      </c>
      <c r="B287" s="20" t="str">
        <f t="shared" si="37"/>
        <v>A287</v>
      </c>
      <c r="C287" s="21">
        <v>276</v>
      </c>
      <c r="D287" s="9">
        <f t="shared" si="33"/>
        <v>0</v>
      </c>
      <c r="E287" s="9">
        <f t="shared" si="39"/>
        <v>0</v>
      </c>
      <c r="F287" s="9">
        <f t="shared" si="38"/>
        <v>0</v>
      </c>
      <c r="G287" s="9">
        <f t="shared" si="34"/>
        <v>0</v>
      </c>
      <c r="H287" s="9">
        <f t="shared" si="35"/>
        <v>0</v>
      </c>
      <c r="I287" s="10">
        <f t="shared" si="36"/>
        <v>0</v>
      </c>
      <c r="K287" s="1">
        <v>0.0925</v>
      </c>
    </row>
    <row r="288" spans="1:11" ht="15.75" customHeight="1">
      <c r="A288" s="22">
        <f t="shared" si="32"/>
        <v>50283</v>
      </c>
      <c r="B288" s="20" t="str">
        <f t="shared" si="37"/>
        <v>A288</v>
      </c>
      <c r="C288" s="21">
        <v>277</v>
      </c>
      <c r="D288" s="9">
        <f t="shared" si="33"/>
        <v>0</v>
      </c>
      <c r="E288" s="9">
        <f t="shared" si="39"/>
        <v>0</v>
      </c>
      <c r="F288" s="9">
        <f t="shared" si="38"/>
        <v>0</v>
      </c>
      <c r="G288" s="9">
        <f t="shared" si="34"/>
        <v>0</v>
      </c>
      <c r="H288" s="9">
        <f t="shared" si="35"/>
        <v>0</v>
      </c>
      <c r="I288" s="10">
        <f t="shared" si="36"/>
        <v>0</v>
      </c>
      <c r="K288" s="1">
        <v>0.0925</v>
      </c>
    </row>
    <row r="289" spans="1:11" ht="15.75" customHeight="1">
      <c r="A289" s="22">
        <f t="shared" si="32"/>
        <v>50313</v>
      </c>
      <c r="B289" s="20" t="str">
        <f t="shared" si="37"/>
        <v>A289</v>
      </c>
      <c r="C289" s="21">
        <v>278</v>
      </c>
      <c r="D289" s="9">
        <f t="shared" si="33"/>
        <v>0</v>
      </c>
      <c r="E289" s="9">
        <f t="shared" si="39"/>
        <v>0</v>
      </c>
      <c r="F289" s="9">
        <f t="shared" si="38"/>
        <v>0</v>
      </c>
      <c r="G289" s="9">
        <f t="shared" si="34"/>
        <v>0</v>
      </c>
      <c r="H289" s="9">
        <f t="shared" si="35"/>
        <v>0</v>
      </c>
      <c r="I289" s="10">
        <f t="shared" si="36"/>
        <v>0</v>
      </c>
      <c r="K289" s="1">
        <v>0.0925</v>
      </c>
    </row>
    <row r="290" spans="1:11" ht="15.75" customHeight="1">
      <c r="A290" s="22">
        <f t="shared" si="32"/>
        <v>50344</v>
      </c>
      <c r="B290" s="20" t="str">
        <f t="shared" si="37"/>
        <v>A290</v>
      </c>
      <c r="C290" s="21">
        <v>279</v>
      </c>
      <c r="D290" s="9">
        <f t="shared" si="33"/>
        <v>0</v>
      </c>
      <c r="E290" s="9">
        <f t="shared" si="39"/>
        <v>0</v>
      </c>
      <c r="F290" s="9">
        <f t="shared" si="38"/>
        <v>0</v>
      </c>
      <c r="G290" s="9">
        <f t="shared" si="34"/>
        <v>0</v>
      </c>
      <c r="H290" s="9">
        <f t="shared" si="35"/>
        <v>0</v>
      </c>
      <c r="I290" s="10">
        <f t="shared" si="36"/>
        <v>0</v>
      </c>
      <c r="K290" s="1">
        <v>0.0925</v>
      </c>
    </row>
    <row r="291" spans="1:11" ht="15.75" customHeight="1">
      <c r="A291" s="22">
        <f t="shared" si="32"/>
        <v>50374</v>
      </c>
      <c r="B291" s="20" t="str">
        <f t="shared" si="37"/>
        <v>A291</v>
      </c>
      <c r="C291" s="21">
        <v>280</v>
      </c>
      <c r="D291" s="9">
        <f t="shared" si="33"/>
        <v>0</v>
      </c>
      <c r="E291" s="9">
        <f t="shared" si="39"/>
        <v>0</v>
      </c>
      <c r="F291" s="9">
        <f t="shared" si="38"/>
        <v>0</v>
      </c>
      <c r="G291" s="9">
        <f t="shared" si="34"/>
        <v>0</v>
      </c>
      <c r="H291" s="9">
        <f t="shared" si="35"/>
        <v>0</v>
      </c>
      <c r="I291" s="10">
        <f t="shared" si="36"/>
        <v>0</v>
      </c>
      <c r="K291" s="1">
        <v>0.0925</v>
      </c>
    </row>
    <row r="292" spans="1:11" ht="15.75" customHeight="1">
      <c r="A292" s="22">
        <f t="shared" si="32"/>
        <v>50405</v>
      </c>
      <c r="B292" s="20" t="str">
        <f t="shared" si="37"/>
        <v>A292</v>
      </c>
      <c r="C292" s="21">
        <v>281</v>
      </c>
      <c r="D292" s="9">
        <f t="shared" si="33"/>
        <v>0</v>
      </c>
      <c r="E292" s="9">
        <f t="shared" si="39"/>
        <v>0</v>
      </c>
      <c r="F292" s="9">
        <f t="shared" si="38"/>
        <v>0</v>
      </c>
      <c r="G292" s="9">
        <f t="shared" si="34"/>
        <v>0</v>
      </c>
      <c r="H292" s="9">
        <f t="shared" si="35"/>
        <v>0</v>
      </c>
      <c r="I292" s="10">
        <f t="shared" si="36"/>
        <v>0</v>
      </c>
      <c r="K292" s="1">
        <v>0.0925</v>
      </c>
    </row>
    <row r="293" spans="1:11" ht="15.75" customHeight="1">
      <c r="A293" s="22">
        <f t="shared" si="32"/>
        <v>50436</v>
      </c>
      <c r="B293" s="20" t="str">
        <f t="shared" si="37"/>
        <v>A293</v>
      </c>
      <c r="C293" s="21">
        <v>282</v>
      </c>
      <c r="D293" s="9">
        <f t="shared" si="33"/>
        <v>0</v>
      </c>
      <c r="E293" s="9">
        <f t="shared" si="39"/>
        <v>0</v>
      </c>
      <c r="F293" s="9">
        <f t="shared" si="38"/>
        <v>0</v>
      </c>
      <c r="G293" s="9">
        <f t="shared" si="34"/>
        <v>0</v>
      </c>
      <c r="H293" s="9">
        <f t="shared" si="35"/>
        <v>0</v>
      </c>
      <c r="I293" s="10">
        <f t="shared" si="36"/>
        <v>0</v>
      </c>
      <c r="K293" s="1">
        <v>0.0925</v>
      </c>
    </row>
    <row r="294" spans="1:11" ht="15.75" customHeight="1">
      <c r="A294" s="22">
        <f t="shared" si="32"/>
        <v>50464</v>
      </c>
      <c r="B294" s="20" t="str">
        <f t="shared" si="37"/>
        <v>A294</v>
      </c>
      <c r="C294" s="21">
        <v>283</v>
      </c>
      <c r="D294" s="9">
        <f t="shared" si="33"/>
        <v>0</v>
      </c>
      <c r="E294" s="9">
        <f t="shared" si="39"/>
        <v>0</v>
      </c>
      <c r="F294" s="9">
        <f t="shared" si="38"/>
        <v>0</v>
      </c>
      <c r="G294" s="9">
        <f t="shared" si="34"/>
        <v>0</v>
      </c>
      <c r="H294" s="9">
        <f t="shared" si="35"/>
        <v>0</v>
      </c>
      <c r="I294" s="10">
        <f t="shared" si="36"/>
        <v>0</v>
      </c>
      <c r="K294" s="1">
        <v>0.0925</v>
      </c>
    </row>
    <row r="295" spans="1:11" ht="15.75" customHeight="1">
      <c r="A295" s="22">
        <f t="shared" si="32"/>
        <v>50495</v>
      </c>
      <c r="B295" s="20" t="str">
        <f t="shared" si="37"/>
        <v>A295</v>
      </c>
      <c r="C295" s="21">
        <v>284</v>
      </c>
      <c r="D295" s="9">
        <f t="shared" si="33"/>
        <v>0</v>
      </c>
      <c r="E295" s="9">
        <f t="shared" si="39"/>
        <v>0</v>
      </c>
      <c r="F295" s="9">
        <f t="shared" si="38"/>
        <v>0</v>
      </c>
      <c r="G295" s="9">
        <f t="shared" si="34"/>
        <v>0</v>
      </c>
      <c r="H295" s="9">
        <f t="shared" si="35"/>
        <v>0</v>
      </c>
      <c r="I295" s="10">
        <f t="shared" si="36"/>
        <v>0</v>
      </c>
      <c r="K295" s="1">
        <v>0.0925</v>
      </c>
    </row>
    <row r="296" spans="1:11" ht="15.75" customHeight="1">
      <c r="A296" s="22">
        <f t="shared" si="32"/>
        <v>50525</v>
      </c>
      <c r="B296" s="20" t="str">
        <f t="shared" si="37"/>
        <v>A296</v>
      </c>
      <c r="C296" s="21">
        <v>285</v>
      </c>
      <c r="D296" s="9">
        <f t="shared" si="33"/>
        <v>0</v>
      </c>
      <c r="E296" s="9">
        <f t="shared" si="39"/>
        <v>0</v>
      </c>
      <c r="F296" s="9">
        <f t="shared" si="38"/>
        <v>0</v>
      </c>
      <c r="G296" s="9">
        <f t="shared" si="34"/>
        <v>0</v>
      </c>
      <c r="H296" s="9">
        <f t="shared" si="35"/>
        <v>0</v>
      </c>
      <c r="I296" s="10">
        <f t="shared" si="36"/>
        <v>0</v>
      </c>
      <c r="K296" s="1">
        <v>0.0925</v>
      </c>
    </row>
    <row r="297" spans="1:11" ht="15.75" customHeight="1">
      <c r="A297" s="22">
        <f t="shared" si="32"/>
        <v>50556</v>
      </c>
      <c r="B297" s="20" t="str">
        <f t="shared" si="37"/>
        <v>A297</v>
      </c>
      <c r="C297" s="21">
        <v>286</v>
      </c>
      <c r="D297" s="9">
        <f t="shared" si="33"/>
        <v>0</v>
      </c>
      <c r="E297" s="9">
        <f t="shared" si="39"/>
        <v>0</v>
      </c>
      <c r="F297" s="9">
        <f t="shared" si="38"/>
        <v>0</v>
      </c>
      <c r="G297" s="9">
        <f t="shared" si="34"/>
        <v>0</v>
      </c>
      <c r="H297" s="9">
        <f t="shared" si="35"/>
        <v>0</v>
      </c>
      <c r="I297" s="10">
        <f t="shared" si="36"/>
        <v>0</v>
      </c>
      <c r="K297" s="1">
        <v>0.0925</v>
      </c>
    </row>
    <row r="298" spans="1:11" ht="15.75" customHeight="1">
      <c r="A298" s="22">
        <f t="shared" si="32"/>
        <v>50586</v>
      </c>
      <c r="B298" s="20" t="str">
        <f t="shared" si="37"/>
        <v>A298</v>
      </c>
      <c r="C298" s="21">
        <v>287</v>
      </c>
      <c r="D298" s="9">
        <f t="shared" si="33"/>
        <v>0</v>
      </c>
      <c r="E298" s="9">
        <f t="shared" si="39"/>
        <v>0</v>
      </c>
      <c r="F298" s="9">
        <f t="shared" si="38"/>
        <v>0</v>
      </c>
      <c r="G298" s="9">
        <f t="shared" si="34"/>
        <v>0</v>
      </c>
      <c r="H298" s="9">
        <f t="shared" si="35"/>
        <v>0</v>
      </c>
      <c r="I298" s="10">
        <f t="shared" si="36"/>
        <v>0</v>
      </c>
      <c r="K298" s="1">
        <v>0.0925</v>
      </c>
    </row>
    <row r="299" spans="1:11" ht="15.75" customHeight="1">
      <c r="A299" s="22">
        <f t="shared" si="32"/>
        <v>50617</v>
      </c>
      <c r="B299" s="20" t="str">
        <f t="shared" si="37"/>
        <v>A299</v>
      </c>
      <c r="C299" s="21">
        <v>288</v>
      </c>
      <c r="D299" s="9">
        <f t="shared" si="33"/>
        <v>0</v>
      </c>
      <c r="E299" s="9">
        <f t="shared" si="39"/>
        <v>0</v>
      </c>
      <c r="F299" s="9">
        <f t="shared" si="38"/>
        <v>0</v>
      </c>
      <c r="G299" s="9">
        <f t="shared" si="34"/>
        <v>0</v>
      </c>
      <c r="H299" s="9">
        <f t="shared" si="35"/>
        <v>0</v>
      </c>
      <c r="I299" s="10">
        <f t="shared" si="36"/>
        <v>0</v>
      </c>
      <c r="K299" s="1">
        <v>0.0925</v>
      </c>
    </row>
    <row r="300" spans="1:11" ht="15.75" customHeight="1">
      <c r="A300" s="22">
        <f t="shared" si="32"/>
        <v>50648</v>
      </c>
      <c r="B300" s="20" t="str">
        <f t="shared" si="37"/>
        <v>A300</v>
      </c>
      <c r="C300" s="21">
        <v>289</v>
      </c>
      <c r="D300" s="9">
        <f t="shared" si="33"/>
        <v>0</v>
      </c>
      <c r="E300" s="9">
        <f t="shared" si="39"/>
        <v>0</v>
      </c>
      <c r="F300" s="9">
        <f t="shared" si="38"/>
        <v>0</v>
      </c>
      <c r="G300" s="9">
        <f t="shared" si="34"/>
        <v>0</v>
      </c>
      <c r="H300" s="9">
        <f t="shared" si="35"/>
        <v>0</v>
      </c>
      <c r="I300" s="10">
        <f t="shared" si="36"/>
        <v>0</v>
      </c>
      <c r="K300" s="1">
        <v>0.0925</v>
      </c>
    </row>
    <row r="301" spans="1:11" ht="15.75" customHeight="1">
      <c r="A301" s="22">
        <f t="shared" si="32"/>
        <v>50678</v>
      </c>
      <c r="B301" s="20" t="str">
        <f t="shared" si="37"/>
        <v>A301</v>
      </c>
      <c r="C301" s="21">
        <v>290</v>
      </c>
      <c r="D301" s="9">
        <f t="shared" si="33"/>
        <v>0</v>
      </c>
      <c r="E301" s="9">
        <f t="shared" si="39"/>
        <v>0</v>
      </c>
      <c r="F301" s="9">
        <f t="shared" si="38"/>
        <v>0</v>
      </c>
      <c r="G301" s="9">
        <f t="shared" si="34"/>
        <v>0</v>
      </c>
      <c r="H301" s="9">
        <f t="shared" si="35"/>
        <v>0</v>
      </c>
      <c r="I301" s="10">
        <f t="shared" si="36"/>
        <v>0</v>
      </c>
      <c r="K301" s="1">
        <v>0.0925</v>
      </c>
    </row>
    <row r="302" spans="1:11" ht="15.75" customHeight="1">
      <c r="A302" s="22">
        <f t="shared" si="32"/>
        <v>50709</v>
      </c>
      <c r="B302" s="20" t="str">
        <f t="shared" si="37"/>
        <v>A302</v>
      </c>
      <c r="C302" s="21">
        <v>291</v>
      </c>
      <c r="D302" s="9">
        <f t="shared" si="33"/>
        <v>0</v>
      </c>
      <c r="E302" s="9">
        <f t="shared" si="39"/>
        <v>0</v>
      </c>
      <c r="F302" s="9">
        <f t="shared" si="38"/>
        <v>0</v>
      </c>
      <c r="G302" s="9">
        <f t="shared" si="34"/>
        <v>0</v>
      </c>
      <c r="H302" s="9">
        <f t="shared" si="35"/>
        <v>0</v>
      </c>
      <c r="I302" s="10">
        <f t="shared" si="36"/>
        <v>0</v>
      </c>
      <c r="K302" s="1">
        <v>0.0925</v>
      </c>
    </row>
    <row r="303" spans="1:11" ht="15.75" customHeight="1">
      <c r="A303" s="22">
        <f t="shared" si="32"/>
        <v>50739</v>
      </c>
      <c r="B303" s="20" t="str">
        <f t="shared" si="37"/>
        <v>A303</v>
      </c>
      <c r="C303" s="21">
        <v>292</v>
      </c>
      <c r="D303" s="9">
        <f t="shared" si="33"/>
        <v>0</v>
      </c>
      <c r="E303" s="9">
        <f t="shared" si="39"/>
        <v>0</v>
      </c>
      <c r="F303" s="9">
        <f t="shared" si="38"/>
        <v>0</v>
      </c>
      <c r="G303" s="9">
        <f t="shared" si="34"/>
        <v>0</v>
      </c>
      <c r="H303" s="9">
        <f t="shared" si="35"/>
        <v>0</v>
      </c>
      <c r="I303" s="10">
        <f t="shared" si="36"/>
        <v>0</v>
      </c>
      <c r="K303" s="1">
        <v>0.0925</v>
      </c>
    </row>
    <row r="304" spans="1:11" ht="15.75" customHeight="1">
      <c r="A304" s="22">
        <f t="shared" si="32"/>
        <v>50770</v>
      </c>
      <c r="B304" s="20" t="str">
        <f t="shared" si="37"/>
        <v>A304</v>
      </c>
      <c r="C304" s="21">
        <v>293</v>
      </c>
      <c r="D304" s="9">
        <f t="shared" si="33"/>
        <v>0</v>
      </c>
      <c r="E304" s="9">
        <f t="shared" si="39"/>
        <v>0</v>
      </c>
      <c r="F304" s="9">
        <f t="shared" si="38"/>
        <v>0</v>
      </c>
      <c r="G304" s="9">
        <f t="shared" si="34"/>
        <v>0</v>
      </c>
      <c r="H304" s="9">
        <f t="shared" si="35"/>
        <v>0</v>
      </c>
      <c r="I304" s="10">
        <f t="shared" si="36"/>
        <v>0</v>
      </c>
      <c r="K304" s="1">
        <v>0.0925</v>
      </c>
    </row>
    <row r="305" spans="1:11" ht="15.75" customHeight="1">
      <c r="A305" s="22">
        <f t="shared" si="32"/>
        <v>50801</v>
      </c>
      <c r="B305" s="20" t="str">
        <f t="shared" si="37"/>
        <v>A305</v>
      </c>
      <c r="C305" s="21">
        <v>294</v>
      </c>
      <c r="D305" s="9">
        <f t="shared" si="33"/>
        <v>0</v>
      </c>
      <c r="E305" s="9">
        <f t="shared" si="39"/>
        <v>0</v>
      </c>
      <c r="F305" s="9">
        <f t="shared" si="38"/>
        <v>0</v>
      </c>
      <c r="G305" s="9">
        <f t="shared" si="34"/>
        <v>0</v>
      </c>
      <c r="H305" s="9">
        <f t="shared" si="35"/>
        <v>0</v>
      </c>
      <c r="I305" s="10">
        <f t="shared" si="36"/>
        <v>0</v>
      </c>
      <c r="K305" s="1">
        <v>0.0925</v>
      </c>
    </row>
    <row r="306" spans="1:11" ht="15.75" customHeight="1">
      <c r="A306" s="22">
        <f t="shared" si="32"/>
        <v>50829</v>
      </c>
      <c r="B306" s="20" t="str">
        <f t="shared" si="37"/>
        <v>A306</v>
      </c>
      <c r="C306" s="21">
        <v>295</v>
      </c>
      <c r="D306" s="9">
        <f t="shared" si="33"/>
        <v>0</v>
      </c>
      <c r="E306" s="9">
        <f t="shared" si="39"/>
        <v>0</v>
      </c>
      <c r="F306" s="9">
        <f t="shared" si="38"/>
        <v>0</v>
      </c>
      <c r="G306" s="9">
        <f t="shared" si="34"/>
        <v>0</v>
      </c>
      <c r="H306" s="9">
        <f t="shared" si="35"/>
        <v>0</v>
      </c>
      <c r="I306" s="10">
        <f t="shared" si="36"/>
        <v>0</v>
      </c>
      <c r="K306" s="1">
        <v>0.0925</v>
      </c>
    </row>
    <row r="307" spans="1:11" ht="15.75" customHeight="1">
      <c r="A307" s="22">
        <f t="shared" si="32"/>
        <v>50860</v>
      </c>
      <c r="B307" s="20" t="str">
        <f t="shared" si="37"/>
        <v>A307</v>
      </c>
      <c r="C307" s="21">
        <v>296</v>
      </c>
      <c r="D307" s="9">
        <f t="shared" si="33"/>
        <v>0</v>
      </c>
      <c r="E307" s="9">
        <f t="shared" si="39"/>
        <v>0</v>
      </c>
      <c r="F307" s="9">
        <f t="shared" si="38"/>
        <v>0</v>
      </c>
      <c r="G307" s="9">
        <f t="shared" si="34"/>
        <v>0</v>
      </c>
      <c r="H307" s="9">
        <f t="shared" si="35"/>
        <v>0</v>
      </c>
      <c r="I307" s="10">
        <f t="shared" si="36"/>
        <v>0</v>
      </c>
      <c r="K307" s="1">
        <v>0.0925</v>
      </c>
    </row>
    <row r="308" spans="1:11" ht="15.75" customHeight="1">
      <c r="A308" s="22">
        <f t="shared" si="32"/>
        <v>50890</v>
      </c>
      <c r="B308" s="20" t="str">
        <f t="shared" si="37"/>
        <v>A308</v>
      </c>
      <c r="C308" s="21">
        <v>297</v>
      </c>
      <c r="D308" s="9">
        <f t="shared" si="33"/>
        <v>0</v>
      </c>
      <c r="E308" s="9">
        <f t="shared" si="39"/>
        <v>0</v>
      </c>
      <c r="F308" s="9">
        <f t="shared" si="38"/>
        <v>0</v>
      </c>
      <c r="G308" s="9">
        <f t="shared" si="34"/>
        <v>0</v>
      </c>
      <c r="H308" s="9">
        <f t="shared" si="35"/>
        <v>0</v>
      </c>
      <c r="I308" s="10">
        <f t="shared" si="36"/>
        <v>0</v>
      </c>
      <c r="K308" s="1">
        <v>0.0925</v>
      </c>
    </row>
    <row r="309" spans="1:11" ht="15.75" customHeight="1">
      <c r="A309" s="22">
        <f t="shared" si="32"/>
        <v>50921</v>
      </c>
      <c r="B309" s="20" t="str">
        <f t="shared" si="37"/>
        <v>A309</v>
      </c>
      <c r="C309" s="21">
        <v>298</v>
      </c>
      <c r="D309" s="9">
        <f t="shared" si="33"/>
        <v>0</v>
      </c>
      <c r="E309" s="9">
        <f t="shared" si="39"/>
        <v>0</v>
      </c>
      <c r="F309" s="9">
        <f t="shared" si="38"/>
        <v>0</v>
      </c>
      <c r="G309" s="9">
        <f t="shared" si="34"/>
        <v>0</v>
      </c>
      <c r="H309" s="9">
        <f t="shared" si="35"/>
        <v>0</v>
      </c>
      <c r="I309" s="10">
        <f t="shared" si="36"/>
        <v>0</v>
      </c>
      <c r="K309" s="1">
        <v>0.0925</v>
      </c>
    </row>
    <row r="310" spans="1:11" ht="15.75" customHeight="1">
      <c r="A310" s="22">
        <f t="shared" si="32"/>
        <v>50951</v>
      </c>
      <c r="B310" s="20" t="str">
        <f t="shared" si="37"/>
        <v>A310</v>
      </c>
      <c r="C310" s="21">
        <v>299</v>
      </c>
      <c r="D310" s="9">
        <f t="shared" si="33"/>
        <v>0</v>
      </c>
      <c r="E310" s="9">
        <f t="shared" si="39"/>
        <v>0</v>
      </c>
      <c r="F310" s="9">
        <f t="shared" si="38"/>
        <v>0</v>
      </c>
      <c r="G310" s="9">
        <f t="shared" si="34"/>
        <v>0</v>
      </c>
      <c r="H310" s="9">
        <f t="shared" si="35"/>
        <v>0</v>
      </c>
      <c r="I310" s="10">
        <f t="shared" si="36"/>
        <v>0</v>
      </c>
      <c r="K310" s="1">
        <v>0.0925</v>
      </c>
    </row>
    <row r="311" spans="1:11" ht="15.75" customHeight="1">
      <c r="A311" s="22">
        <f t="shared" si="32"/>
        <v>50982</v>
      </c>
      <c r="B311" s="20" t="str">
        <f t="shared" si="37"/>
        <v>A311</v>
      </c>
      <c r="C311" s="21">
        <v>300</v>
      </c>
      <c r="D311" s="9">
        <f t="shared" si="33"/>
        <v>0</v>
      </c>
      <c r="E311" s="9">
        <f t="shared" si="39"/>
        <v>0</v>
      </c>
      <c r="F311" s="9">
        <f t="shared" si="38"/>
        <v>0</v>
      </c>
      <c r="G311" s="9">
        <f t="shared" si="34"/>
        <v>0</v>
      </c>
      <c r="H311" s="9">
        <f t="shared" si="35"/>
        <v>0</v>
      </c>
      <c r="I311" s="10">
        <f t="shared" si="36"/>
        <v>0</v>
      </c>
      <c r="K311" s="1">
        <v>0.0925</v>
      </c>
    </row>
    <row r="312" spans="1:11" ht="15.75" customHeight="1">
      <c r="A312" s="22">
        <f t="shared" si="32"/>
        <v>51013</v>
      </c>
      <c r="B312" s="20" t="str">
        <f t="shared" si="37"/>
        <v>A312</v>
      </c>
      <c r="C312" s="21">
        <v>301</v>
      </c>
      <c r="D312" s="9">
        <f t="shared" si="33"/>
        <v>0</v>
      </c>
      <c r="E312" s="9">
        <f t="shared" si="39"/>
        <v>0</v>
      </c>
      <c r="F312" s="9">
        <f t="shared" si="38"/>
        <v>0</v>
      </c>
      <c r="G312" s="9">
        <f t="shared" si="34"/>
        <v>0</v>
      </c>
      <c r="H312" s="9">
        <f t="shared" si="35"/>
        <v>0</v>
      </c>
      <c r="I312" s="10">
        <f t="shared" si="36"/>
        <v>0</v>
      </c>
      <c r="K312" s="1">
        <v>0.0925</v>
      </c>
    </row>
    <row r="313" spans="1:11" ht="15.75" customHeight="1">
      <c r="A313" s="22">
        <f t="shared" si="32"/>
        <v>51043</v>
      </c>
      <c r="B313" s="20" t="str">
        <f t="shared" si="37"/>
        <v>A313</v>
      </c>
      <c r="C313" s="21">
        <v>302</v>
      </c>
      <c r="D313" s="9">
        <f t="shared" si="33"/>
        <v>0</v>
      </c>
      <c r="E313" s="9">
        <f t="shared" si="39"/>
        <v>0</v>
      </c>
      <c r="F313" s="9">
        <f t="shared" si="38"/>
        <v>0</v>
      </c>
      <c r="G313" s="9">
        <f t="shared" si="34"/>
        <v>0</v>
      </c>
      <c r="H313" s="9">
        <f t="shared" si="35"/>
        <v>0</v>
      </c>
      <c r="I313" s="10">
        <f t="shared" si="36"/>
        <v>0</v>
      </c>
      <c r="K313" s="1">
        <v>0.0925</v>
      </c>
    </row>
    <row r="314" spans="1:11" ht="15.75" customHeight="1">
      <c r="A314" s="22">
        <f t="shared" si="32"/>
        <v>51074</v>
      </c>
      <c r="B314" s="20" t="str">
        <f t="shared" si="37"/>
        <v>A314</v>
      </c>
      <c r="C314" s="21">
        <v>303</v>
      </c>
      <c r="D314" s="9">
        <f t="shared" si="33"/>
        <v>0</v>
      </c>
      <c r="E314" s="9">
        <f t="shared" si="39"/>
        <v>0</v>
      </c>
      <c r="F314" s="9">
        <f t="shared" si="38"/>
        <v>0</v>
      </c>
      <c r="G314" s="9">
        <f t="shared" si="34"/>
        <v>0</v>
      </c>
      <c r="H314" s="9">
        <f t="shared" si="35"/>
        <v>0</v>
      </c>
      <c r="I314" s="10">
        <f t="shared" si="36"/>
        <v>0</v>
      </c>
      <c r="K314" s="1">
        <v>0.0925</v>
      </c>
    </row>
    <row r="315" spans="1:11" ht="15.75" customHeight="1">
      <c r="A315" s="22">
        <f t="shared" si="32"/>
        <v>51104</v>
      </c>
      <c r="B315" s="20" t="str">
        <f t="shared" si="37"/>
        <v>A315</v>
      </c>
      <c r="C315" s="21">
        <v>304</v>
      </c>
      <c r="D315" s="9">
        <f t="shared" si="33"/>
        <v>0</v>
      </c>
      <c r="E315" s="9">
        <f t="shared" si="39"/>
        <v>0</v>
      </c>
      <c r="F315" s="9">
        <f t="shared" si="38"/>
        <v>0</v>
      </c>
      <c r="G315" s="9">
        <f t="shared" si="34"/>
        <v>0</v>
      </c>
      <c r="H315" s="9">
        <f t="shared" si="35"/>
        <v>0</v>
      </c>
      <c r="I315" s="10">
        <f t="shared" si="36"/>
        <v>0</v>
      </c>
      <c r="K315" s="1">
        <v>0.0925</v>
      </c>
    </row>
    <row r="316" spans="1:11" ht="15.75" customHeight="1">
      <c r="A316" s="22">
        <f aca="true" t="shared" si="40" ref="A316:A327">DATE(YEAR(A315),MONTH(A315)+2,1-1)</f>
        <v>51135</v>
      </c>
      <c r="B316" s="20" t="str">
        <f t="shared" si="37"/>
        <v>A316</v>
      </c>
      <c r="C316" s="21">
        <v>305</v>
      </c>
      <c r="D316" s="9">
        <f aca="true" t="shared" si="41" ref="D316:D327">IF(ROUND(H315,0)&gt;0,H315,0)</f>
        <v>0</v>
      </c>
      <c r="E316" s="9">
        <f t="shared" si="39"/>
        <v>0</v>
      </c>
      <c r="F316" s="9">
        <f t="shared" si="38"/>
        <v>0</v>
      </c>
      <c r="G316" s="9">
        <f aca="true" t="shared" si="42" ref="G316:G327">E316-F316</f>
        <v>0</v>
      </c>
      <c r="H316" s="9">
        <f aca="true" t="shared" si="43" ref="H316:H327">D316-G316</f>
        <v>0</v>
      </c>
      <c r="I316" s="10">
        <f t="shared" si="36"/>
        <v>0</v>
      </c>
      <c r="K316" s="1">
        <v>0.0925</v>
      </c>
    </row>
    <row r="317" spans="1:11" ht="15.75" customHeight="1">
      <c r="A317" s="22">
        <f t="shared" si="40"/>
        <v>51166</v>
      </c>
      <c r="B317" s="20" t="str">
        <f t="shared" si="37"/>
        <v>A317</v>
      </c>
      <c r="C317" s="21">
        <v>306</v>
      </c>
      <c r="D317" s="9">
        <f t="shared" si="41"/>
        <v>0</v>
      </c>
      <c r="E317" s="9">
        <f t="shared" si="39"/>
        <v>0</v>
      </c>
      <c r="F317" s="9">
        <f t="shared" si="38"/>
        <v>0</v>
      </c>
      <c r="G317" s="9">
        <f t="shared" si="42"/>
        <v>0</v>
      </c>
      <c r="H317" s="9">
        <f t="shared" si="43"/>
        <v>0</v>
      </c>
      <c r="I317" s="10">
        <f t="shared" si="36"/>
        <v>0</v>
      </c>
      <c r="K317" s="1">
        <v>0.0925</v>
      </c>
    </row>
    <row r="318" spans="1:11" ht="15.75" customHeight="1">
      <c r="A318" s="22">
        <f t="shared" si="40"/>
        <v>51195</v>
      </c>
      <c r="B318" s="20" t="str">
        <f t="shared" si="37"/>
        <v>A318</v>
      </c>
      <c r="C318" s="21">
        <v>307</v>
      </c>
      <c r="D318" s="9">
        <f t="shared" si="41"/>
        <v>0</v>
      </c>
      <c r="E318" s="9">
        <f t="shared" si="39"/>
        <v>0</v>
      </c>
      <c r="F318" s="9">
        <f t="shared" si="38"/>
        <v>0</v>
      </c>
      <c r="G318" s="9">
        <f t="shared" si="42"/>
        <v>0</v>
      </c>
      <c r="H318" s="9">
        <f t="shared" si="43"/>
        <v>0</v>
      </c>
      <c r="I318" s="10">
        <f t="shared" si="36"/>
        <v>0</v>
      </c>
      <c r="K318" s="1">
        <v>0.0925</v>
      </c>
    </row>
    <row r="319" spans="1:11" ht="15.75" customHeight="1">
      <c r="A319" s="22">
        <f t="shared" si="40"/>
        <v>51226</v>
      </c>
      <c r="B319" s="20" t="str">
        <f t="shared" si="37"/>
        <v>A319</v>
      </c>
      <c r="C319" s="21">
        <v>308</v>
      </c>
      <c r="D319" s="9">
        <f t="shared" si="41"/>
        <v>0</v>
      </c>
      <c r="E319" s="9">
        <f t="shared" si="39"/>
        <v>0</v>
      </c>
      <c r="F319" s="9">
        <f t="shared" si="38"/>
        <v>0</v>
      </c>
      <c r="G319" s="9">
        <f t="shared" si="42"/>
        <v>0</v>
      </c>
      <c r="H319" s="9">
        <f t="shared" si="43"/>
        <v>0</v>
      </c>
      <c r="I319" s="10">
        <f t="shared" si="36"/>
        <v>0</v>
      </c>
      <c r="K319" s="1">
        <v>0.0925</v>
      </c>
    </row>
    <row r="320" spans="1:11" ht="15.75" customHeight="1">
      <c r="A320" s="22">
        <f t="shared" si="40"/>
        <v>51256</v>
      </c>
      <c r="B320" s="20" t="str">
        <f t="shared" si="37"/>
        <v>A320</v>
      </c>
      <c r="C320" s="21">
        <v>309</v>
      </c>
      <c r="D320" s="9">
        <f t="shared" si="41"/>
        <v>0</v>
      </c>
      <c r="E320" s="9">
        <f t="shared" si="39"/>
        <v>0</v>
      </c>
      <c r="F320" s="9">
        <f t="shared" si="38"/>
        <v>0</v>
      </c>
      <c r="G320" s="9">
        <f t="shared" si="42"/>
        <v>0</v>
      </c>
      <c r="H320" s="9">
        <f t="shared" si="43"/>
        <v>0</v>
      </c>
      <c r="I320" s="10">
        <f t="shared" si="36"/>
        <v>0</v>
      </c>
      <c r="K320" s="1">
        <v>0.0925</v>
      </c>
    </row>
    <row r="321" spans="1:11" ht="15.75" customHeight="1">
      <c r="A321" s="22">
        <f t="shared" si="40"/>
        <v>51287</v>
      </c>
      <c r="B321" s="20" t="str">
        <f t="shared" si="37"/>
        <v>A321</v>
      </c>
      <c r="C321" s="21">
        <v>310</v>
      </c>
      <c r="D321" s="9">
        <f t="shared" si="41"/>
        <v>0</v>
      </c>
      <c r="E321" s="9">
        <f t="shared" si="39"/>
        <v>0</v>
      </c>
      <c r="F321" s="9">
        <f t="shared" si="38"/>
        <v>0</v>
      </c>
      <c r="G321" s="9">
        <f t="shared" si="42"/>
        <v>0</v>
      </c>
      <c r="H321" s="9">
        <f t="shared" si="43"/>
        <v>0</v>
      </c>
      <c r="I321" s="10">
        <f t="shared" si="36"/>
        <v>0</v>
      </c>
      <c r="K321" s="1">
        <v>0.0925</v>
      </c>
    </row>
    <row r="322" spans="1:11" ht="15.75" customHeight="1">
      <c r="A322" s="22">
        <f t="shared" si="40"/>
        <v>51317</v>
      </c>
      <c r="B322" s="20" t="str">
        <f t="shared" si="37"/>
        <v>A322</v>
      </c>
      <c r="C322" s="21">
        <v>311</v>
      </c>
      <c r="D322" s="9">
        <f t="shared" si="41"/>
        <v>0</v>
      </c>
      <c r="E322" s="9">
        <f t="shared" si="39"/>
        <v>0</v>
      </c>
      <c r="F322" s="9">
        <f t="shared" si="38"/>
        <v>0</v>
      </c>
      <c r="G322" s="9">
        <f t="shared" si="42"/>
        <v>0</v>
      </c>
      <c r="H322" s="9">
        <f t="shared" si="43"/>
        <v>0</v>
      </c>
      <c r="I322" s="10">
        <f t="shared" si="36"/>
        <v>0</v>
      </c>
      <c r="K322" s="1">
        <v>0.0925</v>
      </c>
    </row>
    <row r="323" spans="1:11" ht="15.75" customHeight="1">
      <c r="A323" s="22">
        <f t="shared" si="40"/>
        <v>51348</v>
      </c>
      <c r="B323" s="20" t="str">
        <f t="shared" si="37"/>
        <v>A323</v>
      </c>
      <c r="C323" s="21">
        <v>312</v>
      </c>
      <c r="D323" s="9">
        <f t="shared" si="41"/>
        <v>0</v>
      </c>
      <c r="E323" s="9">
        <f t="shared" si="39"/>
        <v>0</v>
      </c>
      <c r="F323" s="9">
        <f t="shared" si="38"/>
        <v>0</v>
      </c>
      <c r="G323" s="9">
        <f t="shared" si="42"/>
        <v>0</v>
      </c>
      <c r="H323" s="9">
        <f t="shared" si="43"/>
        <v>0</v>
      </c>
      <c r="I323" s="10">
        <f t="shared" si="36"/>
        <v>0</v>
      </c>
      <c r="K323" s="1">
        <v>0.0925</v>
      </c>
    </row>
    <row r="324" spans="1:11" ht="15.75" customHeight="1">
      <c r="A324" s="22">
        <f t="shared" si="40"/>
        <v>51379</v>
      </c>
      <c r="B324" s="20" t="str">
        <f t="shared" si="37"/>
        <v>A324</v>
      </c>
      <c r="C324" s="21">
        <v>313</v>
      </c>
      <c r="D324" s="9">
        <f t="shared" si="41"/>
        <v>0</v>
      </c>
      <c r="E324" s="9">
        <f t="shared" si="39"/>
        <v>0</v>
      </c>
      <c r="F324" s="9">
        <f t="shared" si="38"/>
        <v>0</v>
      </c>
      <c r="G324" s="9">
        <f t="shared" si="42"/>
        <v>0</v>
      </c>
      <c r="H324" s="9">
        <f t="shared" si="43"/>
        <v>0</v>
      </c>
      <c r="I324" s="10">
        <f t="shared" si="36"/>
        <v>0</v>
      </c>
      <c r="K324" s="1">
        <v>0.0925</v>
      </c>
    </row>
    <row r="325" spans="1:11" ht="15.75" customHeight="1">
      <c r="A325" s="22">
        <f t="shared" si="40"/>
        <v>51409</v>
      </c>
      <c r="B325" s="20" t="str">
        <f t="shared" si="37"/>
        <v>A325</v>
      </c>
      <c r="C325" s="21">
        <v>314</v>
      </c>
      <c r="D325" s="9">
        <f t="shared" si="41"/>
        <v>0</v>
      </c>
      <c r="E325" s="9">
        <f t="shared" si="39"/>
        <v>0</v>
      </c>
      <c r="F325" s="9">
        <f t="shared" si="38"/>
        <v>0</v>
      </c>
      <c r="G325" s="9">
        <f t="shared" si="42"/>
        <v>0</v>
      </c>
      <c r="H325" s="9">
        <f t="shared" si="43"/>
        <v>0</v>
      </c>
      <c r="I325" s="10">
        <f t="shared" si="36"/>
        <v>0</v>
      </c>
      <c r="K325" s="1">
        <v>0.0925</v>
      </c>
    </row>
    <row r="326" spans="1:11" ht="15.75" customHeight="1">
      <c r="A326" s="22">
        <f t="shared" si="40"/>
        <v>51440</v>
      </c>
      <c r="B326" s="20" t="str">
        <f t="shared" si="37"/>
        <v>A326</v>
      </c>
      <c r="C326" s="21">
        <v>315</v>
      </c>
      <c r="D326" s="9">
        <f t="shared" si="41"/>
        <v>0</v>
      </c>
      <c r="E326" s="9">
        <f t="shared" si="39"/>
        <v>0</v>
      </c>
      <c r="F326" s="9">
        <f t="shared" si="38"/>
        <v>0</v>
      </c>
      <c r="G326" s="9">
        <f t="shared" si="42"/>
        <v>0</v>
      </c>
      <c r="H326" s="9">
        <f t="shared" si="43"/>
        <v>0</v>
      </c>
      <c r="I326" s="10">
        <f t="shared" si="36"/>
        <v>0</v>
      </c>
      <c r="K326" s="1">
        <v>0.0925</v>
      </c>
    </row>
    <row r="327" spans="1:11" ht="15.75" customHeight="1">
      <c r="A327" s="22">
        <f t="shared" si="40"/>
        <v>51470</v>
      </c>
      <c r="B327" s="20" t="str">
        <f t="shared" si="37"/>
        <v>A327</v>
      </c>
      <c r="C327" s="21">
        <v>316</v>
      </c>
      <c r="D327" s="9">
        <f t="shared" si="41"/>
        <v>0</v>
      </c>
      <c r="E327" s="9">
        <f t="shared" si="39"/>
        <v>0</v>
      </c>
      <c r="F327" s="9">
        <f t="shared" si="38"/>
        <v>0</v>
      </c>
      <c r="G327" s="9">
        <f t="shared" si="42"/>
        <v>0</v>
      </c>
      <c r="H327" s="9">
        <f t="shared" si="43"/>
        <v>0</v>
      </c>
      <c r="I327" s="10">
        <f t="shared" si="36"/>
        <v>0</v>
      </c>
      <c r="K327" s="1">
        <v>0.0925</v>
      </c>
    </row>
    <row r="328" spans="1:11" ht="15.75" customHeight="1">
      <c r="A328" s="22">
        <f aca="true" t="shared" si="44" ref="A328:A371">DATE(YEAR(A327),MONTH(A327)+2,1-1)</f>
        <v>51501</v>
      </c>
      <c r="B328" s="20" t="str">
        <f t="shared" si="37"/>
        <v>A328</v>
      </c>
      <c r="C328" s="21">
        <v>317</v>
      </c>
      <c r="D328" s="9">
        <f aca="true" t="shared" si="45" ref="D328:D371">IF(ROUND(H327,0)&gt;0,H327,0)</f>
        <v>0</v>
      </c>
      <c r="E328" s="9">
        <f t="shared" si="39"/>
        <v>0</v>
      </c>
      <c r="F328" s="9">
        <f t="shared" si="38"/>
        <v>0</v>
      </c>
      <c r="G328" s="9">
        <f aca="true" t="shared" si="46" ref="G328:G371">E328-F328</f>
        <v>0</v>
      </c>
      <c r="H328" s="9">
        <f aca="true" t="shared" si="47" ref="H328:H371">D328-G328</f>
        <v>0</v>
      </c>
      <c r="I328" s="10">
        <f t="shared" si="36"/>
        <v>0</v>
      </c>
      <c r="K328" s="1">
        <v>0.0925</v>
      </c>
    </row>
    <row r="329" spans="1:11" ht="15.75" customHeight="1">
      <c r="A329" s="22">
        <f t="shared" si="44"/>
        <v>51532</v>
      </c>
      <c r="B329" s="20" t="str">
        <f t="shared" si="37"/>
        <v>A329</v>
      </c>
      <c r="C329" s="21">
        <v>318</v>
      </c>
      <c r="D329" s="9">
        <f t="shared" si="45"/>
        <v>0</v>
      </c>
      <c r="E329" s="9">
        <f t="shared" si="39"/>
        <v>0</v>
      </c>
      <c r="F329" s="9">
        <f t="shared" si="38"/>
        <v>0</v>
      </c>
      <c r="G329" s="9">
        <f t="shared" si="46"/>
        <v>0</v>
      </c>
      <c r="H329" s="9">
        <f t="shared" si="47"/>
        <v>0</v>
      </c>
      <c r="I329" s="10">
        <f t="shared" si="36"/>
        <v>0</v>
      </c>
      <c r="K329" s="1">
        <v>0.0925</v>
      </c>
    </row>
    <row r="330" spans="1:11" ht="15.75" customHeight="1">
      <c r="A330" s="22">
        <f t="shared" si="44"/>
        <v>51560</v>
      </c>
      <c r="B330" s="20" t="str">
        <f t="shared" si="37"/>
        <v>A330</v>
      </c>
      <c r="C330" s="21">
        <v>319</v>
      </c>
      <c r="D330" s="9">
        <f t="shared" si="45"/>
        <v>0</v>
      </c>
      <c r="E330" s="9">
        <f t="shared" si="39"/>
        <v>0</v>
      </c>
      <c r="F330" s="9">
        <f t="shared" si="38"/>
        <v>0</v>
      </c>
      <c r="G330" s="9">
        <f t="shared" si="46"/>
        <v>0</v>
      </c>
      <c r="H330" s="9">
        <f t="shared" si="47"/>
        <v>0</v>
      </c>
      <c r="I330" s="10">
        <f t="shared" si="36"/>
        <v>0</v>
      </c>
      <c r="K330" s="1">
        <v>0.0925</v>
      </c>
    </row>
    <row r="331" spans="1:11" ht="15.75" customHeight="1">
      <c r="A331" s="22">
        <f t="shared" si="44"/>
        <v>51591</v>
      </c>
      <c r="B331" s="20" t="str">
        <f t="shared" si="37"/>
        <v>A331</v>
      </c>
      <c r="C331" s="21">
        <v>320</v>
      </c>
      <c r="D331" s="9">
        <f t="shared" si="45"/>
        <v>0</v>
      </c>
      <c r="E331" s="9">
        <f t="shared" si="39"/>
        <v>0</v>
      </c>
      <c r="F331" s="9">
        <f t="shared" si="38"/>
        <v>0</v>
      </c>
      <c r="G331" s="9">
        <f t="shared" si="46"/>
        <v>0</v>
      </c>
      <c r="H331" s="9">
        <f t="shared" si="47"/>
        <v>0</v>
      </c>
      <c r="I331" s="10">
        <f t="shared" si="36"/>
        <v>0</v>
      </c>
      <c r="K331" s="1">
        <v>0.0925</v>
      </c>
    </row>
    <row r="332" spans="1:11" ht="15.75" customHeight="1">
      <c r="A332" s="22">
        <f t="shared" si="44"/>
        <v>51621</v>
      </c>
      <c r="B332" s="20" t="str">
        <f t="shared" si="37"/>
        <v>A332</v>
      </c>
      <c r="C332" s="21">
        <v>321</v>
      </c>
      <c r="D332" s="9">
        <f t="shared" si="45"/>
        <v>0</v>
      </c>
      <c r="E332" s="9">
        <f t="shared" si="39"/>
        <v>0</v>
      </c>
      <c r="F332" s="9">
        <f t="shared" si="38"/>
        <v>0</v>
      </c>
      <c r="G332" s="9">
        <f t="shared" si="46"/>
        <v>0</v>
      </c>
      <c r="H332" s="9">
        <f t="shared" si="47"/>
        <v>0</v>
      </c>
      <c r="I332" s="10">
        <f aca="true" t="shared" si="48" ref="I332:I371">H332/$D$3</f>
        <v>0</v>
      </c>
      <c r="K332" s="1">
        <v>0.0925</v>
      </c>
    </row>
    <row r="333" spans="1:11" ht="15.75" customHeight="1">
      <c r="A333" s="22">
        <f t="shared" si="44"/>
        <v>51652</v>
      </c>
      <c r="B333" s="20" t="str">
        <f aca="true" t="shared" si="49" ref="B333:B371">"A"&amp;ROW(A333)</f>
        <v>A333</v>
      </c>
      <c r="C333" s="21">
        <v>322</v>
      </c>
      <c r="D333" s="9">
        <f t="shared" si="45"/>
        <v>0</v>
      </c>
      <c r="E333" s="9">
        <f t="shared" si="39"/>
        <v>0</v>
      </c>
      <c r="F333" s="9">
        <f aca="true" t="shared" si="50" ref="F333:F371">D333*K333/12</f>
        <v>0</v>
      </c>
      <c r="G333" s="9">
        <f t="shared" si="46"/>
        <v>0</v>
      </c>
      <c r="H333" s="9">
        <f t="shared" si="47"/>
        <v>0</v>
      </c>
      <c r="I333" s="10">
        <f t="shared" si="48"/>
        <v>0</v>
      </c>
      <c r="K333" s="1">
        <v>0.0925</v>
      </c>
    </row>
    <row r="334" spans="1:11" ht="15.75" customHeight="1">
      <c r="A334" s="22">
        <f t="shared" si="44"/>
        <v>51682</v>
      </c>
      <c r="B334" s="20" t="str">
        <f t="shared" si="49"/>
        <v>A334</v>
      </c>
      <c r="C334" s="21">
        <v>323</v>
      </c>
      <c r="D334" s="9">
        <f t="shared" si="45"/>
        <v>0</v>
      </c>
      <c r="E334" s="9">
        <f aca="true" t="shared" si="51" ref="E334:E371">IF($D$5+1-C334=0,0,PMT(K334/12,$D$5+1-C334,-$D334,0,0))</f>
        <v>0</v>
      </c>
      <c r="F334" s="9">
        <f t="shared" si="50"/>
        <v>0</v>
      </c>
      <c r="G334" s="9">
        <f t="shared" si="46"/>
        <v>0</v>
      </c>
      <c r="H334" s="9">
        <f t="shared" si="47"/>
        <v>0</v>
      </c>
      <c r="I334" s="10">
        <f t="shared" si="48"/>
        <v>0</v>
      </c>
      <c r="K334" s="1">
        <v>0.0925</v>
      </c>
    </row>
    <row r="335" spans="1:11" ht="15.75" customHeight="1">
      <c r="A335" s="22">
        <f t="shared" si="44"/>
        <v>51713</v>
      </c>
      <c r="B335" s="20" t="str">
        <f t="shared" si="49"/>
        <v>A335</v>
      </c>
      <c r="C335" s="21">
        <v>324</v>
      </c>
      <c r="D335" s="9">
        <f t="shared" si="45"/>
        <v>0</v>
      </c>
      <c r="E335" s="9">
        <f t="shared" si="51"/>
        <v>0</v>
      </c>
      <c r="F335" s="9">
        <f t="shared" si="50"/>
        <v>0</v>
      </c>
      <c r="G335" s="9">
        <f t="shared" si="46"/>
        <v>0</v>
      </c>
      <c r="H335" s="9">
        <f t="shared" si="47"/>
        <v>0</v>
      </c>
      <c r="I335" s="10">
        <f t="shared" si="48"/>
        <v>0</v>
      </c>
      <c r="K335" s="1">
        <v>0.0925</v>
      </c>
    </row>
    <row r="336" spans="1:11" ht="15.75" customHeight="1">
      <c r="A336" s="22">
        <f t="shared" si="44"/>
        <v>51744</v>
      </c>
      <c r="B336" s="20" t="str">
        <f t="shared" si="49"/>
        <v>A336</v>
      </c>
      <c r="C336" s="21">
        <v>325</v>
      </c>
      <c r="D336" s="9">
        <f t="shared" si="45"/>
        <v>0</v>
      </c>
      <c r="E336" s="9">
        <f t="shared" si="51"/>
        <v>0</v>
      </c>
      <c r="F336" s="9">
        <f t="shared" si="50"/>
        <v>0</v>
      </c>
      <c r="G336" s="9">
        <f t="shared" si="46"/>
        <v>0</v>
      </c>
      <c r="H336" s="9">
        <f t="shared" si="47"/>
        <v>0</v>
      </c>
      <c r="I336" s="10">
        <f t="shared" si="48"/>
        <v>0</v>
      </c>
      <c r="K336" s="1">
        <v>0.0925</v>
      </c>
    </row>
    <row r="337" spans="1:11" ht="15.75" customHeight="1">
      <c r="A337" s="22">
        <f t="shared" si="44"/>
        <v>51774</v>
      </c>
      <c r="B337" s="20" t="str">
        <f t="shared" si="49"/>
        <v>A337</v>
      </c>
      <c r="C337" s="21">
        <v>326</v>
      </c>
      <c r="D337" s="9">
        <f t="shared" si="45"/>
        <v>0</v>
      </c>
      <c r="E337" s="9">
        <f t="shared" si="51"/>
        <v>0</v>
      </c>
      <c r="F337" s="9">
        <f t="shared" si="50"/>
        <v>0</v>
      </c>
      <c r="G337" s="9">
        <f t="shared" si="46"/>
        <v>0</v>
      </c>
      <c r="H337" s="9">
        <f t="shared" si="47"/>
        <v>0</v>
      </c>
      <c r="I337" s="10">
        <f t="shared" si="48"/>
        <v>0</v>
      </c>
      <c r="K337" s="1">
        <v>0.0925</v>
      </c>
    </row>
    <row r="338" spans="1:11" ht="15.75" customHeight="1">
      <c r="A338" s="22">
        <f t="shared" si="44"/>
        <v>51805</v>
      </c>
      <c r="B338" s="20" t="str">
        <f t="shared" si="49"/>
        <v>A338</v>
      </c>
      <c r="C338" s="21">
        <v>327</v>
      </c>
      <c r="D338" s="9">
        <f t="shared" si="45"/>
        <v>0</v>
      </c>
      <c r="E338" s="9">
        <f t="shared" si="51"/>
        <v>0</v>
      </c>
      <c r="F338" s="9">
        <f t="shared" si="50"/>
        <v>0</v>
      </c>
      <c r="G338" s="9">
        <f t="shared" si="46"/>
        <v>0</v>
      </c>
      <c r="H338" s="9">
        <f t="shared" si="47"/>
        <v>0</v>
      </c>
      <c r="I338" s="10">
        <f t="shared" si="48"/>
        <v>0</v>
      </c>
      <c r="K338" s="1">
        <v>0.0925</v>
      </c>
    </row>
    <row r="339" spans="1:11" ht="15.75" customHeight="1">
      <c r="A339" s="22">
        <f t="shared" si="44"/>
        <v>51835</v>
      </c>
      <c r="B339" s="20" t="str">
        <f t="shared" si="49"/>
        <v>A339</v>
      </c>
      <c r="C339" s="21">
        <v>328</v>
      </c>
      <c r="D339" s="9">
        <f t="shared" si="45"/>
        <v>0</v>
      </c>
      <c r="E339" s="9">
        <f t="shared" si="51"/>
        <v>0</v>
      </c>
      <c r="F339" s="9">
        <f t="shared" si="50"/>
        <v>0</v>
      </c>
      <c r="G339" s="9">
        <f t="shared" si="46"/>
        <v>0</v>
      </c>
      <c r="H339" s="9">
        <f t="shared" si="47"/>
        <v>0</v>
      </c>
      <c r="I339" s="10">
        <f t="shared" si="48"/>
        <v>0</v>
      </c>
      <c r="K339" s="1">
        <v>0.0925</v>
      </c>
    </row>
    <row r="340" spans="1:11" ht="15.75" customHeight="1">
      <c r="A340" s="22">
        <f t="shared" si="44"/>
        <v>51866</v>
      </c>
      <c r="B340" s="20" t="str">
        <f t="shared" si="49"/>
        <v>A340</v>
      </c>
      <c r="C340" s="21">
        <v>329</v>
      </c>
      <c r="D340" s="9">
        <f t="shared" si="45"/>
        <v>0</v>
      </c>
      <c r="E340" s="9">
        <f t="shared" si="51"/>
        <v>0</v>
      </c>
      <c r="F340" s="9">
        <f t="shared" si="50"/>
        <v>0</v>
      </c>
      <c r="G340" s="9">
        <f t="shared" si="46"/>
        <v>0</v>
      </c>
      <c r="H340" s="9">
        <f t="shared" si="47"/>
        <v>0</v>
      </c>
      <c r="I340" s="10">
        <f t="shared" si="48"/>
        <v>0</v>
      </c>
      <c r="K340" s="1">
        <v>0.0925</v>
      </c>
    </row>
    <row r="341" spans="1:11" ht="15.75" customHeight="1">
      <c r="A341" s="22">
        <f t="shared" si="44"/>
        <v>51897</v>
      </c>
      <c r="B341" s="20" t="str">
        <f t="shared" si="49"/>
        <v>A341</v>
      </c>
      <c r="C341" s="21">
        <v>330</v>
      </c>
      <c r="D341" s="9">
        <f t="shared" si="45"/>
        <v>0</v>
      </c>
      <c r="E341" s="9">
        <f t="shared" si="51"/>
        <v>0</v>
      </c>
      <c r="F341" s="9">
        <f t="shared" si="50"/>
        <v>0</v>
      </c>
      <c r="G341" s="9">
        <f t="shared" si="46"/>
        <v>0</v>
      </c>
      <c r="H341" s="9">
        <f t="shared" si="47"/>
        <v>0</v>
      </c>
      <c r="I341" s="10">
        <f t="shared" si="48"/>
        <v>0</v>
      </c>
      <c r="K341" s="1">
        <v>0.0925</v>
      </c>
    </row>
    <row r="342" spans="1:11" ht="15.75" customHeight="1">
      <c r="A342" s="22">
        <f t="shared" si="44"/>
        <v>51925</v>
      </c>
      <c r="B342" s="20" t="str">
        <f t="shared" si="49"/>
        <v>A342</v>
      </c>
      <c r="C342" s="21">
        <v>331</v>
      </c>
      <c r="D342" s="9">
        <f t="shared" si="45"/>
        <v>0</v>
      </c>
      <c r="E342" s="9">
        <f t="shared" si="51"/>
        <v>0</v>
      </c>
      <c r="F342" s="9">
        <f t="shared" si="50"/>
        <v>0</v>
      </c>
      <c r="G342" s="9">
        <f t="shared" si="46"/>
        <v>0</v>
      </c>
      <c r="H342" s="9">
        <f t="shared" si="47"/>
        <v>0</v>
      </c>
      <c r="I342" s="10">
        <f t="shared" si="48"/>
        <v>0</v>
      </c>
      <c r="K342" s="1">
        <v>0.0925</v>
      </c>
    </row>
    <row r="343" spans="1:11" ht="15.75" customHeight="1">
      <c r="A343" s="22">
        <f t="shared" si="44"/>
        <v>51956</v>
      </c>
      <c r="B343" s="20" t="str">
        <f t="shared" si="49"/>
        <v>A343</v>
      </c>
      <c r="C343" s="21">
        <v>332</v>
      </c>
      <c r="D343" s="9">
        <f t="shared" si="45"/>
        <v>0</v>
      </c>
      <c r="E343" s="9">
        <f t="shared" si="51"/>
        <v>0</v>
      </c>
      <c r="F343" s="9">
        <f t="shared" si="50"/>
        <v>0</v>
      </c>
      <c r="G343" s="9">
        <f t="shared" si="46"/>
        <v>0</v>
      </c>
      <c r="H343" s="9">
        <f t="shared" si="47"/>
        <v>0</v>
      </c>
      <c r="I343" s="10">
        <f t="shared" si="48"/>
        <v>0</v>
      </c>
      <c r="K343" s="1">
        <v>0.0925</v>
      </c>
    </row>
    <row r="344" spans="1:11" ht="15.75" customHeight="1">
      <c r="A344" s="22">
        <f t="shared" si="44"/>
        <v>51986</v>
      </c>
      <c r="B344" s="20" t="str">
        <f t="shared" si="49"/>
        <v>A344</v>
      </c>
      <c r="C344" s="21">
        <v>333</v>
      </c>
      <c r="D344" s="9">
        <f t="shared" si="45"/>
        <v>0</v>
      </c>
      <c r="E344" s="9">
        <f t="shared" si="51"/>
        <v>0</v>
      </c>
      <c r="F344" s="9">
        <f t="shared" si="50"/>
        <v>0</v>
      </c>
      <c r="G344" s="9">
        <f t="shared" si="46"/>
        <v>0</v>
      </c>
      <c r="H344" s="9">
        <f t="shared" si="47"/>
        <v>0</v>
      </c>
      <c r="I344" s="10">
        <f t="shared" si="48"/>
        <v>0</v>
      </c>
      <c r="K344" s="1">
        <v>0.0925</v>
      </c>
    </row>
    <row r="345" spans="1:11" ht="15.75" customHeight="1">
      <c r="A345" s="22">
        <f t="shared" si="44"/>
        <v>52017</v>
      </c>
      <c r="B345" s="20" t="str">
        <f t="shared" si="49"/>
        <v>A345</v>
      </c>
      <c r="C345" s="21">
        <v>334</v>
      </c>
      <c r="D345" s="9">
        <f t="shared" si="45"/>
        <v>0</v>
      </c>
      <c r="E345" s="9">
        <f t="shared" si="51"/>
        <v>0</v>
      </c>
      <c r="F345" s="9">
        <f t="shared" si="50"/>
        <v>0</v>
      </c>
      <c r="G345" s="9">
        <f t="shared" si="46"/>
        <v>0</v>
      </c>
      <c r="H345" s="9">
        <f t="shared" si="47"/>
        <v>0</v>
      </c>
      <c r="I345" s="10">
        <f t="shared" si="48"/>
        <v>0</v>
      </c>
      <c r="K345" s="1">
        <v>0.0925</v>
      </c>
    </row>
    <row r="346" spans="1:11" ht="15.75" customHeight="1">
      <c r="A346" s="22">
        <f t="shared" si="44"/>
        <v>52047</v>
      </c>
      <c r="B346" s="20" t="str">
        <f t="shared" si="49"/>
        <v>A346</v>
      </c>
      <c r="C346" s="21">
        <v>335</v>
      </c>
      <c r="D346" s="9">
        <f t="shared" si="45"/>
        <v>0</v>
      </c>
      <c r="E346" s="9">
        <f t="shared" si="51"/>
        <v>0</v>
      </c>
      <c r="F346" s="9">
        <f t="shared" si="50"/>
        <v>0</v>
      </c>
      <c r="G346" s="9">
        <f t="shared" si="46"/>
        <v>0</v>
      </c>
      <c r="H346" s="9">
        <f t="shared" si="47"/>
        <v>0</v>
      </c>
      <c r="I346" s="10">
        <f t="shared" si="48"/>
        <v>0</v>
      </c>
      <c r="K346" s="1">
        <v>0.0925</v>
      </c>
    </row>
    <row r="347" spans="1:11" ht="15.75" customHeight="1">
      <c r="A347" s="22">
        <f t="shared" si="44"/>
        <v>52078</v>
      </c>
      <c r="B347" s="20" t="str">
        <f t="shared" si="49"/>
        <v>A347</v>
      </c>
      <c r="C347" s="21">
        <v>336</v>
      </c>
      <c r="D347" s="9">
        <f t="shared" si="45"/>
        <v>0</v>
      </c>
      <c r="E347" s="9">
        <f t="shared" si="51"/>
        <v>0</v>
      </c>
      <c r="F347" s="9">
        <f t="shared" si="50"/>
        <v>0</v>
      </c>
      <c r="G347" s="9">
        <f t="shared" si="46"/>
        <v>0</v>
      </c>
      <c r="H347" s="9">
        <f t="shared" si="47"/>
        <v>0</v>
      </c>
      <c r="I347" s="10">
        <f t="shared" si="48"/>
        <v>0</v>
      </c>
      <c r="K347" s="1">
        <v>0.0925</v>
      </c>
    </row>
    <row r="348" spans="1:11" ht="15.75" customHeight="1">
      <c r="A348" s="22">
        <f t="shared" si="44"/>
        <v>52109</v>
      </c>
      <c r="B348" s="20" t="str">
        <f t="shared" si="49"/>
        <v>A348</v>
      </c>
      <c r="C348" s="21">
        <v>337</v>
      </c>
      <c r="D348" s="9">
        <f t="shared" si="45"/>
        <v>0</v>
      </c>
      <c r="E348" s="9">
        <f t="shared" si="51"/>
        <v>0</v>
      </c>
      <c r="F348" s="9">
        <f t="shared" si="50"/>
        <v>0</v>
      </c>
      <c r="G348" s="9">
        <f t="shared" si="46"/>
        <v>0</v>
      </c>
      <c r="H348" s="9">
        <f t="shared" si="47"/>
        <v>0</v>
      </c>
      <c r="I348" s="10">
        <f t="shared" si="48"/>
        <v>0</v>
      </c>
      <c r="K348" s="1">
        <v>0.0925</v>
      </c>
    </row>
    <row r="349" spans="1:11" ht="15.75" customHeight="1">
      <c r="A349" s="22">
        <f t="shared" si="44"/>
        <v>52139</v>
      </c>
      <c r="B349" s="20" t="str">
        <f t="shared" si="49"/>
        <v>A349</v>
      </c>
      <c r="C349" s="21">
        <v>338</v>
      </c>
      <c r="D349" s="9">
        <f t="shared" si="45"/>
        <v>0</v>
      </c>
      <c r="E349" s="9">
        <f t="shared" si="51"/>
        <v>0</v>
      </c>
      <c r="F349" s="9">
        <f t="shared" si="50"/>
        <v>0</v>
      </c>
      <c r="G349" s="9">
        <f t="shared" si="46"/>
        <v>0</v>
      </c>
      <c r="H349" s="9">
        <f t="shared" si="47"/>
        <v>0</v>
      </c>
      <c r="I349" s="10">
        <f t="shared" si="48"/>
        <v>0</v>
      </c>
      <c r="K349" s="1">
        <v>0.0925</v>
      </c>
    </row>
    <row r="350" spans="1:11" ht="15.75" customHeight="1">
      <c r="A350" s="22">
        <f t="shared" si="44"/>
        <v>52170</v>
      </c>
      <c r="B350" s="20" t="str">
        <f t="shared" si="49"/>
        <v>A350</v>
      </c>
      <c r="C350" s="21">
        <v>339</v>
      </c>
      <c r="D350" s="9">
        <f t="shared" si="45"/>
        <v>0</v>
      </c>
      <c r="E350" s="9">
        <f t="shared" si="51"/>
        <v>0</v>
      </c>
      <c r="F350" s="9">
        <f t="shared" si="50"/>
        <v>0</v>
      </c>
      <c r="G350" s="9">
        <f t="shared" si="46"/>
        <v>0</v>
      </c>
      <c r="H350" s="9">
        <f t="shared" si="47"/>
        <v>0</v>
      </c>
      <c r="I350" s="10">
        <f t="shared" si="48"/>
        <v>0</v>
      </c>
      <c r="K350" s="1">
        <v>0.0925</v>
      </c>
    </row>
    <row r="351" spans="1:11" ht="15.75" customHeight="1">
      <c r="A351" s="22">
        <f t="shared" si="44"/>
        <v>52200</v>
      </c>
      <c r="B351" s="20" t="str">
        <f t="shared" si="49"/>
        <v>A351</v>
      </c>
      <c r="C351" s="21">
        <v>340</v>
      </c>
      <c r="D351" s="9">
        <f t="shared" si="45"/>
        <v>0</v>
      </c>
      <c r="E351" s="9">
        <f t="shared" si="51"/>
        <v>0</v>
      </c>
      <c r="F351" s="9">
        <f t="shared" si="50"/>
        <v>0</v>
      </c>
      <c r="G351" s="9">
        <f t="shared" si="46"/>
        <v>0</v>
      </c>
      <c r="H351" s="9">
        <f t="shared" si="47"/>
        <v>0</v>
      </c>
      <c r="I351" s="10">
        <f t="shared" si="48"/>
        <v>0</v>
      </c>
      <c r="K351" s="1">
        <v>0.0925</v>
      </c>
    </row>
    <row r="352" spans="1:11" ht="15.75" customHeight="1">
      <c r="A352" s="22">
        <f t="shared" si="44"/>
        <v>52231</v>
      </c>
      <c r="B352" s="20" t="str">
        <f t="shared" si="49"/>
        <v>A352</v>
      </c>
      <c r="C352" s="21">
        <v>341</v>
      </c>
      <c r="D352" s="9">
        <f t="shared" si="45"/>
        <v>0</v>
      </c>
      <c r="E352" s="9">
        <f t="shared" si="51"/>
        <v>0</v>
      </c>
      <c r="F352" s="9">
        <f t="shared" si="50"/>
        <v>0</v>
      </c>
      <c r="G352" s="9">
        <f t="shared" si="46"/>
        <v>0</v>
      </c>
      <c r="H352" s="9">
        <f t="shared" si="47"/>
        <v>0</v>
      </c>
      <c r="I352" s="10">
        <f t="shared" si="48"/>
        <v>0</v>
      </c>
      <c r="K352" s="1">
        <v>0.0925</v>
      </c>
    </row>
    <row r="353" spans="1:11" ht="15.75" customHeight="1">
      <c r="A353" s="22">
        <f t="shared" si="44"/>
        <v>52262</v>
      </c>
      <c r="B353" s="20" t="str">
        <f t="shared" si="49"/>
        <v>A353</v>
      </c>
      <c r="C353" s="21">
        <v>342</v>
      </c>
      <c r="D353" s="9">
        <f t="shared" si="45"/>
        <v>0</v>
      </c>
      <c r="E353" s="9">
        <f t="shared" si="51"/>
        <v>0</v>
      </c>
      <c r="F353" s="9">
        <f t="shared" si="50"/>
        <v>0</v>
      </c>
      <c r="G353" s="9">
        <f t="shared" si="46"/>
        <v>0</v>
      </c>
      <c r="H353" s="9">
        <f t="shared" si="47"/>
        <v>0</v>
      </c>
      <c r="I353" s="10">
        <f t="shared" si="48"/>
        <v>0</v>
      </c>
      <c r="K353" s="1">
        <v>0.0925</v>
      </c>
    </row>
    <row r="354" spans="1:11" ht="15.75" customHeight="1">
      <c r="A354" s="22">
        <f t="shared" si="44"/>
        <v>52290</v>
      </c>
      <c r="B354" s="20" t="str">
        <f t="shared" si="49"/>
        <v>A354</v>
      </c>
      <c r="C354" s="21">
        <v>343</v>
      </c>
      <c r="D354" s="9">
        <f t="shared" si="45"/>
        <v>0</v>
      </c>
      <c r="E354" s="9">
        <f t="shared" si="51"/>
        <v>0</v>
      </c>
      <c r="F354" s="9">
        <f t="shared" si="50"/>
        <v>0</v>
      </c>
      <c r="G354" s="9">
        <f t="shared" si="46"/>
        <v>0</v>
      </c>
      <c r="H354" s="9">
        <f t="shared" si="47"/>
        <v>0</v>
      </c>
      <c r="I354" s="10">
        <f t="shared" si="48"/>
        <v>0</v>
      </c>
      <c r="K354" s="1">
        <v>0.0925</v>
      </c>
    </row>
    <row r="355" spans="1:11" ht="15.75" customHeight="1">
      <c r="A355" s="22">
        <f t="shared" si="44"/>
        <v>52321</v>
      </c>
      <c r="B355" s="20" t="str">
        <f t="shared" si="49"/>
        <v>A355</v>
      </c>
      <c r="C355" s="21">
        <v>344</v>
      </c>
      <c r="D355" s="9">
        <f t="shared" si="45"/>
        <v>0</v>
      </c>
      <c r="E355" s="9">
        <f t="shared" si="51"/>
        <v>0</v>
      </c>
      <c r="F355" s="9">
        <f t="shared" si="50"/>
        <v>0</v>
      </c>
      <c r="G355" s="9">
        <f t="shared" si="46"/>
        <v>0</v>
      </c>
      <c r="H355" s="9">
        <f t="shared" si="47"/>
        <v>0</v>
      </c>
      <c r="I355" s="10">
        <f t="shared" si="48"/>
        <v>0</v>
      </c>
      <c r="K355" s="1">
        <v>0.0925</v>
      </c>
    </row>
    <row r="356" spans="1:11" ht="15.75" customHeight="1">
      <c r="A356" s="22">
        <f t="shared" si="44"/>
        <v>52351</v>
      </c>
      <c r="B356" s="20" t="str">
        <f t="shared" si="49"/>
        <v>A356</v>
      </c>
      <c r="C356" s="21">
        <v>345</v>
      </c>
      <c r="D356" s="9">
        <f t="shared" si="45"/>
        <v>0</v>
      </c>
      <c r="E356" s="9">
        <f t="shared" si="51"/>
        <v>0</v>
      </c>
      <c r="F356" s="9">
        <f t="shared" si="50"/>
        <v>0</v>
      </c>
      <c r="G356" s="9">
        <f t="shared" si="46"/>
        <v>0</v>
      </c>
      <c r="H356" s="9">
        <f t="shared" si="47"/>
        <v>0</v>
      </c>
      <c r="I356" s="10">
        <f t="shared" si="48"/>
        <v>0</v>
      </c>
      <c r="K356" s="1">
        <v>0.0925</v>
      </c>
    </row>
    <row r="357" spans="1:11" ht="15.75" customHeight="1">
      <c r="A357" s="22">
        <f t="shared" si="44"/>
        <v>52382</v>
      </c>
      <c r="B357" s="20" t="str">
        <f t="shared" si="49"/>
        <v>A357</v>
      </c>
      <c r="C357" s="21">
        <v>346</v>
      </c>
      <c r="D357" s="9">
        <f t="shared" si="45"/>
        <v>0</v>
      </c>
      <c r="E357" s="9">
        <f t="shared" si="51"/>
        <v>0</v>
      </c>
      <c r="F357" s="9">
        <f t="shared" si="50"/>
        <v>0</v>
      </c>
      <c r="G357" s="9">
        <f t="shared" si="46"/>
        <v>0</v>
      </c>
      <c r="H357" s="9">
        <f t="shared" si="47"/>
        <v>0</v>
      </c>
      <c r="I357" s="10">
        <f t="shared" si="48"/>
        <v>0</v>
      </c>
      <c r="K357" s="1">
        <v>0.0925</v>
      </c>
    </row>
    <row r="358" spans="1:11" ht="15.75" customHeight="1">
      <c r="A358" s="22">
        <f t="shared" si="44"/>
        <v>52412</v>
      </c>
      <c r="B358" s="20" t="str">
        <f t="shared" si="49"/>
        <v>A358</v>
      </c>
      <c r="C358" s="21">
        <v>347</v>
      </c>
      <c r="D358" s="9">
        <f t="shared" si="45"/>
        <v>0</v>
      </c>
      <c r="E358" s="9">
        <f t="shared" si="51"/>
        <v>0</v>
      </c>
      <c r="F358" s="9">
        <f t="shared" si="50"/>
        <v>0</v>
      </c>
      <c r="G358" s="9">
        <f t="shared" si="46"/>
        <v>0</v>
      </c>
      <c r="H358" s="9">
        <f t="shared" si="47"/>
        <v>0</v>
      </c>
      <c r="I358" s="10">
        <f t="shared" si="48"/>
        <v>0</v>
      </c>
      <c r="K358" s="1">
        <v>0.0925</v>
      </c>
    </row>
    <row r="359" spans="1:11" ht="15.75" customHeight="1">
      <c r="A359" s="22">
        <f t="shared" si="44"/>
        <v>52443</v>
      </c>
      <c r="B359" s="20" t="str">
        <f t="shared" si="49"/>
        <v>A359</v>
      </c>
      <c r="C359" s="21">
        <v>348</v>
      </c>
      <c r="D359" s="9">
        <f t="shared" si="45"/>
        <v>0</v>
      </c>
      <c r="E359" s="9">
        <f t="shared" si="51"/>
        <v>0</v>
      </c>
      <c r="F359" s="9">
        <f t="shared" si="50"/>
        <v>0</v>
      </c>
      <c r="G359" s="9">
        <f t="shared" si="46"/>
        <v>0</v>
      </c>
      <c r="H359" s="9">
        <f t="shared" si="47"/>
        <v>0</v>
      </c>
      <c r="I359" s="10">
        <f t="shared" si="48"/>
        <v>0</v>
      </c>
      <c r="K359" s="1">
        <v>0.0925</v>
      </c>
    </row>
    <row r="360" spans="1:11" ht="15.75" customHeight="1">
      <c r="A360" s="22">
        <f t="shared" si="44"/>
        <v>52474</v>
      </c>
      <c r="B360" s="20" t="str">
        <f t="shared" si="49"/>
        <v>A360</v>
      </c>
      <c r="C360" s="21">
        <v>349</v>
      </c>
      <c r="D360" s="9">
        <f t="shared" si="45"/>
        <v>0</v>
      </c>
      <c r="E360" s="9">
        <f t="shared" si="51"/>
        <v>0</v>
      </c>
      <c r="F360" s="9">
        <f t="shared" si="50"/>
        <v>0</v>
      </c>
      <c r="G360" s="9">
        <f t="shared" si="46"/>
        <v>0</v>
      </c>
      <c r="H360" s="9">
        <f t="shared" si="47"/>
        <v>0</v>
      </c>
      <c r="I360" s="10">
        <f t="shared" si="48"/>
        <v>0</v>
      </c>
      <c r="K360" s="1">
        <v>0.0925</v>
      </c>
    </row>
    <row r="361" spans="1:11" ht="15.75" customHeight="1">
      <c r="A361" s="22">
        <f t="shared" si="44"/>
        <v>52504</v>
      </c>
      <c r="B361" s="20" t="str">
        <f t="shared" si="49"/>
        <v>A361</v>
      </c>
      <c r="C361" s="21">
        <v>350</v>
      </c>
      <c r="D361" s="9">
        <f t="shared" si="45"/>
        <v>0</v>
      </c>
      <c r="E361" s="9">
        <f t="shared" si="51"/>
        <v>0</v>
      </c>
      <c r="F361" s="9">
        <f t="shared" si="50"/>
        <v>0</v>
      </c>
      <c r="G361" s="9">
        <f t="shared" si="46"/>
        <v>0</v>
      </c>
      <c r="H361" s="9">
        <f t="shared" si="47"/>
        <v>0</v>
      </c>
      <c r="I361" s="10">
        <f t="shared" si="48"/>
        <v>0</v>
      </c>
      <c r="K361" s="1">
        <v>0.0925</v>
      </c>
    </row>
    <row r="362" spans="1:11" ht="15.75" customHeight="1">
      <c r="A362" s="22">
        <f t="shared" si="44"/>
        <v>52535</v>
      </c>
      <c r="B362" s="20" t="str">
        <f t="shared" si="49"/>
        <v>A362</v>
      </c>
      <c r="C362" s="21">
        <v>351</v>
      </c>
      <c r="D362" s="9">
        <f t="shared" si="45"/>
        <v>0</v>
      </c>
      <c r="E362" s="9">
        <f t="shared" si="51"/>
        <v>0</v>
      </c>
      <c r="F362" s="9">
        <f t="shared" si="50"/>
        <v>0</v>
      </c>
      <c r="G362" s="9">
        <f t="shared" si="46"/>
        <v>0</v>
      </c>
      <c r="H362" s="9">
        <f t="shared" si="47"/>
        <v>0</v>
      </c>
      <c r="I362" s="10">
        <f t="shared" si="48"/>
        <v>0</v>
      </c>
      <c r="K362" s="1">
        <v>0.0925</v>
      </c>
    </row>
    <row r="363" spans="1:11" ht="15.75" customHeight="1">
      <c r="A363" s="22">
        <f t="shared" si="44"/>
        <v>52565</v>
      </c>
      <c r="B363" s="20" t="str">
        <f t="shared" si="49"/>
        <v>A363</v>
      </c>
      <c r="C363" s="21">
        <v>352</v>
      </c>
      <c r="D363" s="9">
        <f t="shared" si="45"/>
        <v>0</v>
      </c>
      <c r="E363" s="9">
        <f t="shared" si="51"/>
        <v>0</v>
      </c>
      <c r="F363" s="9">
        <f t="shared" si="50"/>
        <v>0</v>
      </c>
      <c r="G363" s="9">
        <f t="shared" si="46"/>
        <v>0</v>
      </c>
      <c r="H363" s="9">
        <f t="shared" si="47"/>
        <v>0</v>
      </c>
      <c r="I363" s="10">
        <f t="shared" si="48"/>
        <v>0</v>
      </c>
      <c r="K363" s="1">
        <v>0.0925</v>
      </c>
    </row>
    <row r="364" spans="1:11" ht="15.75" customHeight="1">
      <c r="A364" s="22">
        <f t="shared" si="44"/>
        <v>52596</v>
      </c>
      <c r="B364" s="20" t="str">
        <f t="shared" si="49"/>
        <v>A364</v>
      </c>
      <c r="C364" s="21">
        <v>353</v>
      </c>
      <c r="D364" s="9">
        <f t="shared" si="45"/>
        <v>0</v>
      </c>
      <c r="E364" s="9">
        <f t="shared" si="51"/>
        <v>0</v>
      </c>
      <c r="F364" s="9">
        <f t="shared" si="50"/>
        <v>0</v>
      </c>
      <c r="G364" s="9">
        <f t="shared" si="46"/>
        <v>0</v>
      </c>
      <c r="H364" s="9">
        <f t="shared" si="47"/>
        <v>0</v>
      </c>
      <c r="I364" s="10">
        <f t="shared" si="48"/>
        <v>0</v>
      </c>
      <c r="K364" s="1">
        <v>0.0925</v>
      </c>
    </row>
    <row r="365" spans="1:11" ht="15.75" customHeight="1">
      <c r="A365" s="22">
        <f t="shared" si="44"/>
        <v>52627</v>
      </c>
      <c r="B365" s="20" t="str">
        <f t="shared" si="49"/>
        <v>A365</v>
      </c>
      <c r="C365" s="21">
        <v>354</v>
      </c>
      <c r="D365" s="9">
        <f t="shared" si="45"/>
        <v>0</v>
      </c>
      <c r="E365" s="9">
        <f t="shared" si="51"/>
        <v>0</v>
      </c>
      <c r="F365" s="9">
        <f t="shared" si="50"/>
        <v>0</v>
      </c>
      <c r="G365" s="9">
        <f t="shared" si="46"/>
        <v>0</v>
      </c>
      <c r="H365" s="9">
        <f t="shared" si="47"/>
        <v>0</v>
      </c>
      <c r="I365" s="10">
        <f t="shared" si="48"/>
        <v>0</v>
      </c>
      <c r="K365" s="1">
        <v>0.0925</v>
      </c>
    </row>
    <row r="366" spans="1:11" ht="15.75" customHeight="1">
      <c r="A366" s="22">
        <f t="shared" si="44"/>
        <v>52656</v>
      </c>
      <c r="B366" s="20" t="str">
        <f t="shared" si="49"/>
        <v>A366</v>
      </c>
      <c r="C366" s="21">
        <v>355</v>
      </c>
      <c r="D366" s="9">
        <f t="shared" si="45"/>
        <v>0</v>
      </c>
      <c r="E366" s="9">
        <f t="shared" si="51"/>
        <v>0</v>
      </c>
      <c r="F366" s="9">
        <f t="shared" si="50"/>
        <v>0</v>
      </c>
      <c r="G366" s="9">
        <f t="shared" si="46"/>
        <v>0</v>
      </c>
      <c r="H366" s="9">
        <f t="shared" si="47"/>
        <v>0</v>
      </c>
      <c r="I366" s="10">
        <f t="shared" si="48"/>
        <v>0</v>
      </c>
      <c r="K366" s="1">
        <v>0.0925</v>
      </c>
    </row>
    <row r="367" spans="1:11" ht="15.75" customHeight="1">
      <c r="A367" s="22">
        <f t="shared" si="44"/>
        <v>52687</v>
      </c>
      <c r="B367" s="20" t="str">
        <f t="shared" si="49"/>
        <v>A367</v>
      </c>
      <c r="C367" s="21">
        <v>356</v>
      </c>
      <c r="D367" s="9">
        <f t="shared" si="45"/>
        <v>0</v>
      </c>
      <c r="E367" s="9">
        <f t="shared" si="51"/>
        <v>0</v>
      </c>
      <c r="F367" s="9">
        <f t="shared" si="50"/>
        <v>0</v>
      </c>
      <c r="G367" s="9">
        <f t="shared" si="46"/>
        <v>0</v>
      </c>
      <c r="H367" s="9">
        <f t="shared" si="47"/>
        <v>0</v>
      </c>
      <c r="I367" s="10">
        <f t="shared" si="48"/>
        <v>0</v>
      </c>
      <c r="K367" s="1">
        <v>0.0925</v>
      </c>
    </row>
    <row r="368" spans="1:11" ht="15.75" customHeight="1">
      <c r="A368" s="22">
        <f t="shared" si="44"/>
        <v>52717</v>
      </c>
      <c r="B368" s="20" t="str">
        <f t="shared" si="49"/>
        <v>A368</v>
      </c>
      <c r="C368" s="21">
        <v>357</v>
      </c>
      <c r="D368" s="9">
        <f t="shared" si="45"/>
        <v>0</v>
      </c>
      <c r="E368" s="9">
        <f t="shared" si="51"/>
        <v>0</v>
      </c>
      <c r="F368" s="9">
        <f t="shared" si="50"/>
        <v>0</v>
      </c>
      <c r="G368" s="9">
        <f t="shared" si="46"/>
        <v>0</v>
      </c>
      <c r="H368" s="9">
        <f t="shared" si="47"/>
        <v>0</v>
      </c>
      <c r="I368" s="10">
        <f t="shared" si="48"/>
        <v>0</v>
      </c>
      <c r="K368" s="1">
        <v>0.0925</v>
      </c>
    </row>
    <row r="369" spans="1:11" ht="15.75" customHeight="1">
      <c r="A369" s="22">
        <f t="shared" si="44"/>
        <v>52748</v>
      </c>
      <c r="B369" s="20" t="str">
        <f t="shared" si="49"/>
        <v>A369</v>
      </c>
      <c r="C369" s="21">
        <v>358</v>
      </c>
      <c r="D369" s="9">
        <f t="shared" si="45"/>
        <v>0</v>
      </c>
      <c r="E369" s="9">
        <f t="shared" si="51"/>
        <v>0</v>
      </c>
      <c r="F369" s="9">
        <f t="shared" si="50"/>
        <v>0</v>
      </c>
      <c r="G369" s="9">
        <f t="shared" si="46"/>
        <v>0</v>
      </c>
      <c r="H369" s="9">
        <f t="shared" si="47"/>
        <v>0</v>
      </c>
      <c r="I369" s="10">
        <f t="shared" si="48"/>
        <v>0</v>
      </c>
      <c r="K369" s="1">
        <v>0.0925</v>
      </c>
    </row>
    <row r="370" spans="1:11" ht="15.75" customHeight="1">
      <c r="A370" s="22">
        <f t="shared" si="44"/>
        <v>52778</v>
      </c>
      <c r="B370" s="20" t="str">
        <f t="shared" si="49"/>
        <v>A370</v>
      </c>
      <c r="C370" s="21">
        <v>359</v>
      </c>
      <c r="D370" s="9">
        <f t="shared" si="45"/>
        <v>0</v>
      </c>
      <c r="E370" s="9">
        <f t="shared" si="51"/>
        <v>0</v>
      </c>
      <c r="F370" s="9">
        <f t="shared" si="50"/>
        <v>0</v>
      </c>
      <c r="G370" s="9">
        <f t="shared" si="46"/>
        <v>0</v>
      </c>
      <c r="H370" s="9">
        <f t="shared" si="47"/>
        <v>0</v>
      </c>
      <c r="I370" s="10">
        <f t="shared" si="48"/>
        <v>0</v>
      </c>
      <c r="K370" s="1">
        <v>0.0925</v>
      </c>
    </row>
    <row r="371" spans="1:11" ht="15.75" customHeight="1">
      <c r="A371" s="22">
        <f t="shared" si="44"/>
        <v>52809</v>
      </c>
      <c r="B371" s="20" t="str">
        <f t="shared" si="49"/>
        <v>A371</v>
      </c>
      <c r="C371" s="21">
        <v>360</v>
      </c>
      <c r="D371" s="9">
        <f t="shared" si="45"/>
        <v>0</v>
      </c>
      <c r="E371" s="9">
        <f t="shared" si="51"/>
        <v>0</v>
      </c>
      <c r="F371" s="9">
        <f t="shared" si="50"/>
        <v>0</v>
      </c>
      <c r="G371" s="9">
        <f t="shared" si="46"/>
        <v>0</v>
      </c>
      <c r="H371" s="9">
        <f t="shared" si="47"/>
        <v>0</v>
      </c>
      <c r="I371" s="10">
        <f t="shared" si="48"/>
        <v>0</v>
      </c>
      <c r="K371" s="1">
        <v>0.0925</v>
      </c>
    </row>
    <row r="372" spans="1:12" s="24" customFormat="1" ht="15.75" customHeight="1" thickBot="1">
      <c r="A372" s="23"/>
      <c r="B372" s="23"/>
      <c r="D372" s="25"/>
      <c r="E372" s="26">
        <f>SUM(E12:E371)</f>
        <v>2198080.401219784</v>
      </c>
      <c r="F372" s="26">
        <f>SUM(F12:F371)</f>
        <v>1198080.4012197913</v>
      </c>
      <c r="G372" s="26">
        <f>SUM(G12:G371)</f>
        <v>999999.9999999999</v>
      </c>
      <c r="H372" s="25"/>
      <c r="I372" s="27"/>
      <c r="K372" s="28"/>
      <c r="L372" s="25"/>
    </row>
    <row r="373" ht="15.75" customHeight="1" thickTop="1"/>
  </sheetData>
  <sheetProtection/>
  <mergeCells count="6">
    <mergeCell ref="A7:C7"/>
    <mergeCell ref="A8:C8"/>
    <mergeCell ref="A3:C3"/>
    <mergeCell ref="A4:C4"/>
    <mergeCell ref="A5:C5"/>
    <mergeCell ref="A6:C6"/>
  </mergeCells>
  <dataValidations count="4">
    <dataValidation type="date" operator="greaterThan" allowBlank="1" showInputMessage="1" showErrorMessage="1" promptTitle="Loan Start Date" prompt="Enter the date of the first loan repayment." errorTitle="Invalid Date" error="This is not a valid date - the date should be entered according to the Regional Date settings." sqref="D7">
      <formula1>367</formula1>
    </dataValidation>
    <dataValidation type="list" allowBlank="1" showInputMessage="1" showErrorMessage="1" promptTitle="Loan Repayment Type" prompt="Select whether the loan is repaid at the beginning or end of a month." sqref="D8">
      <formula1>"Beginning, End"</formula1>
    </dataValidation>
    <dataValidation type="whole" allowBlank="1" showInputMessage="1" showErrorMessage="1" promptTitle="Loan Period in Months" prompt="Enter a loan period between 1 and 360." errorTitle="Invalid Loan Period" error="The loan period should be an integer value between 1 and 360." sqref="D5">
      <formula1>1</formula1>
      <formula2>360</formula2>
    </dataValidation>
    <dataValidation type="decimal" allowBlank="1" showInputMessage="1" showErrorMessage="1" promptTitle="Annual Interest Rate" prompt="Enter the annual interest rate as a percentage." errorTitle="Invalid Input" error="This value must be entered as a percentage between 0% and 100%." sqref="D4">
      <formula1>0</formula1>
      <formula2>1</formula2>
    </dataValidation>
  </dataValidations>
  <printOptions/>
  <pageMargins left="0.75" right="0.75" top="1" bottom="1" header="0.5" footer="0.5"/>
  <pageSetup fitToHeight="0" fitToWidth="1" horizontalDpi="600" verticalDpi="600" orientation="portrait" paperSize="9" scale="60"/>
  <headerFooter alignWithMargins="0">
    <oddFooter>&amp;CPage &amp;P of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M28"/>
  <sheetViews>
    <sheetView zoomScale="90" zoomScaleNormal="90" workbookViewId="0" topLeftCell="A1">
      <selection activeCell="B3" sqref="B3"/>
    </sheetView>
  </sheetViews>
  <sheetFormatPr defaultColWidth="9.140625" defaultRowHeight="15.75" customHeight="1"/>
  <cols>
    <col min="1" max="1" width="41.8515625" style="31" bestFit="1" customWidth="1"/>
    <col min="2" max="2" width="14.7109375" style="29" customWidth="1"/>
    <col min="3" max="4" width="15.7109375" style="29" customWidth="1"/>
    <col min="5" max="5" width="15.7109375" style="33" customWidth="1"/>
    <col min="6" max="7" width="15.7109375" style="29" customWidth="1"/>
    <col min="8" max="11" width="15.7109375" style="31" customWidth="1"/>
    <col min="12" max="12" width="14.7109375" style="31" customWidth="1"/>
    <col min="13" max="13" width="15.7109375" style="31" customWidth="1"/>
    <col min="14" max="16384" width="9.140625" style="30" customWidth="1"/>
  </cols>
  <sheetData>
    <row r="1" spans="1:9" ht="15">
      <c r="A1" s="43" t="s">
        <v>8</v>
      </c>
      <c r="C1" s="30"/>
      <c r="D1" s="11"/>
      <c r="E1" s="30"/>
      <c r="I1" s="32"/>
    </row>
    <row r="2" spans="1:11" ht="15.75" customHeight="1">
      <c r="A2" s="50" t="s">
        <v>30</v>
      </c>
      <c r="I2" s="32"/>
      <c r="K2" s="34"/>
    </row>
    <row r="3" spans="1:13" s="36" customFormat="1" ht="15.75" customHeight="1">
      <c r="A3" s="51" t="s">
        <v>12</v>
      </c>
      <c r="B3" s="6">
        <v>42241</v>
      </c>
      <c r="C3" s="35"/>
      <c r="E3" s="37"/>
      <c r="F3" s="35"/>
      <c r="G3" s="35"/>
      <c r="H3" s="38"/>
      <c r="I3" s="38"/>
      <c r="J3" s="38"/>
      <c r="K3" s="38"/>
      <c r="L3" s="38"/>
      <c r="M3" s="38"/>
    </row>
    <row r="4" spans="5:11" ht="15.75" customHeight="1">
      <c r="E4" s="39" t="str">
        <f>"Amortization!"&amp;VLOOKUP(B5,Amortization!$A$11:$B$371,2,0)</f>
        <v>Amortization!A24</v>
      </c>
      <c r="H4" s="29"/>
      <c r="I4" s="29"/>
      <c r="J4" s="29"/>
      <c r="K4" s="29"/>
    </row>
    <row r="5" spans="1:11" ht="15.75" customHeight="1">
      <c r="A5" s="40" t="s">
        <v>23</v>
      </c>
      <c r="B5" s="41">
        <f>DATE(YEAR(B3),MONTH(B3)+1,1-1)</f>
        <v>42247</v>
      </c>
      <c r="E5" s="42"/>
      <c r="H5" s="29"/>
      <c r="I5" s="29"/>
      <c r="J5" s="29"/>
      <c r="K5" s="29"/>
    </row>
    <row r="6" spans="1:11" ht="15.75" customHeight="1">
      <c r="A6" s="40" t="s">
        <v>3</v>
      </c>
      <c r="B6" s="41">
        <f>Amortization!D7</f>
        <v>41866</v>
      </c>
      <c r="E6" s="42"/>
      <c r="H6" s="29"/>
      <c r="I6" s="29"/>
      <c r="J6" s="29"/>
      <c r="K6" s="29"/>
    </row>
    <row r="7" spans="5:11" ht="15.75" customHeight="1">
      <c r="E7" s="42"/>
      <c r="H7" s="29"/>
      <c r="I7" s="29"/>
      <c r="J7" s="29"/>
      <c r="K7" s="29"/>
    </row>
    <row r="8" spans="1:13" s="36" customFormat="1" ht="15.75" customHeight="1">
      <c r="A8" s="43" t="s">
        <v>17</v>
      </c>
      <c r="B8" s="35"/>
      <c r="C8" s="35"/>
      <c r="D8" s="35"/>
      <c r="F8" s="35"/>
      <c r="G8" s="35"/>
      <c r="H8" s="35"/>
      <c r="I8" s="35"/>
      <c r="J8" s="35"/>
      <c r="K8" s="35"/>
      <c r="L8" s="38"/>
      <c r="M8" s="38"/>
    </row>
    <row r="9" spans="1:2" ht="15.75" customHeight="1">
      <c r="A9" s="31" t="s">
        <v>13</v>
      </c>
      <c r="B9" s="44">
        <f ca="1">SUM(OFFSET(INDIRECT($E$4),0,4,-(RIGHT($E$4,LEN($E$4)-14)-11),1))</f>
        <v>119062.68839940538</v>
      </c>
    </row>
    <row r="10" spans="1:2" ht="15.75" customHeight="1">
      <c r="A10" s="31" t="s">
        <v>14</v>
      </c>
      <c r="B10" s="44">
        <f ca="1">SUM(OFFSET(INDIRECT($E$4),0,5,-(RIGHT($E$4,LEN($E$4)-14)-11),1))</f>
        <v>99311.19128994178</v>
      </c>
    </row>
    <row r="11" spans="1:2" ht="15.75" customHeight="1">
      <c r="A11" s="45" t="s">
        <v>21</v>
      </c>
      <c r="B11" s="44">
        <f ca="1">SUM(OFFSET(INDIRECT($E$4),0,6,-(RIGHT($E$4,LEN($E$4)-14)-11),1))</f>
        <v>19751.497109463624</v>
      </c>
    </row>
    <row r="12" spans="1:2" ht="15.75" customHeight="1">
      <c r="A12" s="45" t="s">
        <v>22</v>
      </c>
      <c r="B12" s="44">
        <f ca="1">SUM(OFFSET(INDIRECT($E$4),0,7,1,1))</f>
        <v>980248.5028905363</v>
      </c>
    </row>
    <row r="13" spans="1:11" ht="15.75" customHeight="1">
      <c r="A13" s="45" t="s">
        <v>15</v>
      </c>
      <c r="B13" s="46">
        <f>B12/Amortization!$D$3</f>
        <v>0.9802485028905363</v>
      </c>
      <c r="C13" s="47"/>
      <c r="D13" s="47"/>
      <c r="E13" s="48"/>
      <c r="F13" s="47"/>
      <c r="G13" s="47"/>
      <c r="H13" s="47"/>
      <c r="I13" s="47"/>
      <c r="J13" s="47"/>
      <c r="K13" s="47"/>
    </row>
    <row r="15" spans="1:13" s="36" customFormat="1" ht="15.75" customHeight="1">
      <c r="A15" s="43" t="s">
        <v>20</v>
      </c>
      <c r="B15" s="35"/>
      <c r="C15" s="35"/>
      <c r="D15" s="35"/>
      <c r="E15" s="49"/>
      <c r="F15" s="35"/>
      <c r="G15" s="35"/>
      <c r="H15" s="38"/>
      <c r="I15" s="38"/>
      <c r="J15" s="38"/>
      <c r="K15" s="38"/>
      <c r="L15" s="38"/>
      <c r="M15" s="38"/>
    </row>
    <row r="16" spans="1:2" ht="15.75" customHeight="1">
      <c r="A16" s="31" t="s">
        <v>13</v>
      </c>
      <c r="B16" s="44">
        <f ca="1">SUM(OFFSET(INDIRECT($E$4),0,4,-12,1))</f>
        <v>109904.02006098958</v>
      </c>
    </row>
    <row r="17" spans="1:2" ht="15.75" customHeight="1">
      <c r="A17" s="31" t="s">
        <v>14</v>
      </c>
      <c r="B17" s="44">
        <f ca="1">SUM(OFFSET(INDIRECT($E$4),0,5,-12,1))</f>
        <v>91602.85795660845</v>
      </c>
    </row>
    <row r="18" spans="1:2" ht="15.75" customHeight="1">
      <c r="A18" s="45" t="s">
        <v>21</v>
      </c>
      <c r="B18" s="44">
        <f ca="1">SUM(OFFSET(INDIRECT($E$4),0,6,-12,1))</f>
        <v>18301.162104381154</v>
      </c>
    </row>
    <row r="20" spans="1:13" s="36" customFormat="1" ht="15.75" customHeight="1">
      <c r="A20" s="43" t="s">
        <v>16</v>
      </c>
      <c r="B20" s="35"/>
      <c r="C20" s="35"/>
      <c r="D20" s="35"/>
      <c r="E20" s="49"/>
      <c r="F20" s="35"/>
      <c r="G20" s="35"/>
      <c r="H20" s="38"/>
      <c r="I20" s="38"/>
      <c r="J20" s="38"/>
      <c r="K20" s="38"/>
      <c r="L20" s="38"/>
      <c r="M20" s="38"/>
    </row>
    <row r="21" spans="1:2" ht="15.75" customHeight="1">
      <c r="A21" s="31" t="s">
        <v>13</v>
      </c>
      <c r="B21" s="44">
        <f ca="1">SUM(OFFSET(INDIRECT($E$4),1,4,12,1))</f>
        <v>109904.02006098958</v>
      </c>
    </row>
    <row r="22" spans="1:2" ht="15.75" customHeight="1">
      <c r="A22" s="31" t="s">
        <v>14</v>
      </c>
      <c r="B22" s="44">
        <f ca="1">SUM(OFFSET(INDIRECT($E$4),1,5,12,1))</f>
        <v>89836.35388327637</v>
      </c>
    </row>
    <row r="23" spans="1:2" ht="15.75" customHeight="1">
      <c r="A23" s="45" t="s">
        <v>21</v>
      </c>
      <c r="B23" s="44">
        <f ca="1">SUM(OFFSET(INDIRECT($E$4),1,6,12,1))</f>
        <v>20067.666177713232</v>
      </c>
    </row>
    <row r="25" spans="1:13" s="36" customFormat="1" ht="15.75" customHeight="1">
      <c r="A25" s="43" t="s">
        <v>18</v>
      </c>
      <c r="B25" s="35"/>
      <c r="C25" s="35"/>
      <c r="D25" s="35"/>
      <c r="E25" s="49"/>
      <c r="F25" s="35"/>
      <c r="G25" s="35"/>
      <c r="H25" s="38"/>
      <c r="I25" s="38"/>
      <c r="J25" s="38"/>
      <c r="K25" s="38"/>
      <c r="L25" s="38"/>
      <c r="M25" s="38"/>
    </row>
    <row r="26" spans="1:2" ht="15.75" customHeight="1">
      <c r="A26" s="31" t="s">
        <v>13</v>
      </c>
      <c r="B26" s="44">
        <f>Amortization!$E$372</f>
        <v>2198080.401219784</v>
      </c>
    </row>
    <row r="27" spans="1:2" ht="15.75" customHeight="1">
      <c r="A27" s="31" t="s">
        <v>14</v>
      </c>
      <c r="B27" s="44">
        <f>Amortization!$F$372</f>
        <v>1198080.4012197913</v>
      </c>
    </row>
    <row r="28" spans="1:2" ht="15.75" customHeight="1">
      <c r="A28" s="45" t="s">
        <v>21</v>
      </c>
      <c r="B28" s="44">
        <f>B26-B27</f>
        <v>999999.9999999925</v>
      </c>
    </row>
  </sheetData>
  <sheetProtection/>
  <dataValidations count="1">
    <dataValidation type="date" operator="greaterThan" allowBlank="1" showInputMessage="1" showErrorMessage="1" promptTitle="Enter a Loan Review Date" prompt="All the calculations on this sheet are based on the loan review date that is entered in this cell." errorTitle="Invalid Date" error="The loan review date should be entered in accordance with the Regional Date Settings. Any date after the loan start date is accepted." sqref="B3">
      <formula1>Summary!B6</formula1>
    </dataValidation>
  </dataValidations>
  <printOptions/>
  <pageMargins left="0.75" right="0.75" top="1" bottom="1" header="0.5" footer="0.5"/>
  <pageSetup fitToHeight="1" fitToWidth="1" horizontalDpi="600" verticalDpi="600" orientation="portrait" paperSize="9"/>
  <headerFooter alignWithMargins="0">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 Skills | Loan Amortization Template</dc:title>
  <dc:subject>Unique Excel Based Loan Amortization Template</dc:subject>
  <dc:creator>Excel Skills</dc:creator>
  <cp:keywords>loan amortization, loan repayment, amortisation</cp:keywords>
  <dc:description/>
  <cp:lastModifiedBy>Li</cp:lastModifiedBy>
  <cp:lastPrinted>2010-08-07T15:01:31Z</cp:lastPrinted>
  <dcterms:created xsi:type="dcterms:W3CDTF">2009-04-24T13:49:41Z</dcterms:created>
  <dcterms:modified xsi:type="dcterms:W3CDTF">2015-08-04T06:54:40Z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