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48" windowWidth="11352" windowHeight="8448"/>
  </bookViews>
  <sheets>
    <sheet name="PROJECT WORKSHEET" sheetId="4" r:id="rId1"/>
    <sheet name="ASSUMPTIONS WORKSHEET" sheetId="2" r:id="rId2"/>
    <sheet name="COST ELEMENT WORKSHEET" sheetId="1" r:id="rId3"/>
  </sheets>
  <definedNames>
    <definedName name="_xlnm.Database">#REF!</definedName>
    <definedName name="_xlnm.Print_Area" localSheetId="0">'PROJECT WORKSHEET'!$A$1:$J$31</definedName>
    <definedName name="Z_3BEBFCAB_3F9E_4F80_A11C_A0382E396F12_.wvu.Cols" localSheetId="2" hidden="1">'COST ELEMENT WORKSHEET'!$D:$F,'COST ELEMENT WORKSHEET'!$I:$L</definedName>
    <definedName name="Z_3BEBFCAB_3F9E_4F80_A11C_A0382E396F12_.wvu.Cols" localSheetId="0" hidden="1">'PROJECT WORKSHEET'!$D:$F,'PROJECT WORKSHEET'!$I:$I</definedName>
  </definedNames>
  <calcPr calcId="125725"/>
  <customWorkbookViews>
    <customWorkbookView name="MHallas - Personal View" guid="{3BEBFCAB-3F9E-4F80-A11C-A0382E396F12}" mergeInterval="0" personalView="1" maximized="1" xWindow="1" yWindow="1" windowWidth="1680" windowHeight="786" activeSheetId="3" showComments="commIndAndComment"/>
  </customWorkbookViews>
</workbook>
</file>

<file path=xl/calcChain.xml><?xml version="1.0" encoding="utf-8"?>
<calcChain xmlns="http://schemas.openxmlformats.org/spreadsheetml/2006/main">
  <c r="H67" i="1"/>
  <c r="B65"/>
  <c r="G65"/>
  <c r="H65"/>
  <c r="H61"/>
  <c r="H59"/>
  <c r="G59"/>
  <c r="B59"/>
  <c r="G33"/>
  <c r="A34" i="4"/>
  <c r="G58" i="1"/>
  <c r="H58" s="1"/>
  <c r="D21"/>
  <c r="E21"/>
  <c r="K21"/>
  <c r="E28"/>
  <c r="F28"/>
  <c r="K28"/>
  <c r="L28"/>
  <c r="G31"/>
  <c r="H31" s="1"/>
  <c r="B32"/>
  <c r="G32" s="1"/>
  <c r="H32" s="1"/>
  <c r="H33"/>
  <c r="E34"/>
  <c r="K34"/>
  <c r="G37"/>
  <c r="H37" s="1"/>
  <c r="B38"/>
  <c r="G43"/>
  <c r="H43" s="1"/>
  <c r="B55" s="1"/>
  <c r="G55" s="1"/>
  <c r="G44"/>
  <c r="H44" s="1"/>
  <c r="G45"/>
  <c r="H45" s="1"/>
  <c r="G46"/>
  <c r="H46" s="1"/>
  <c r="G47"/>
  <c r="H47" s="1"/>
  <c r="G48"/>
  <c r="H48" s="1"/>
  <c r="B49"/>
  <c r="E49"/>
  <c r="K49"/>
  <c r="G51"/>
  <c r="H51" s="1"/>
  <c r="D55"/>
  <c r="E55"/>
  <c r="F55"/>
  <c r="K55"/>
  <c r="L55"/>
  <c r="E59"/>
  <c r="K59"/>
  <c r="E65"/>
  <c r="K65"/>
  <c r="I59" l="1"/>
  <c r="C59"/>
  <c r="D59" s="1"/>
  <c r="G49"/>
  <c r="H49" s="1"/>
  <c r="I49" s="1"/>
  <c r="B53"/>
  <c r="B26" s="1"/>
  <c r="H38"/>
  <c r="H34"/>
  <c r="G34"/>
  <c r="B34"/>
  <c r="G38"/>
  <c r="C38" s="1"/>
  <c r="C49" l="1"/>
  <c r="D49" s="1"/>
  <c r="G53"/>
  <c r="H53" s="1"/>
  <c r="B27" s="1"/>
  <c r="G26"/>
  <c r="H26" s="1"/>
  <c r="B23"/>
  <c r="G23" s="1"/>
  <c r="H23" s="1"/>
  <c r="C34"/>
  <c r="D34" s="1"/>
  <c r="I34"/>
  <c r="C53" l="1"/>
  <c r="G27"/>
  <c r="G28" s="1"/>
  <c r="B28"/>
  <c r="H55"/>
  <c r="H27" l="1"/>
  <c r="H28" s="1"/>
  <c r="B21" s="1"/>
  <c r="I55"/>
  <c r="J55"/>
  <c r="C28"/>
  <c r="D28" s="1"/>
  <c r="I28" l="1"/>
  <c r="J28"/>
  <c r="G21" l="1"/>
  <c r="C65" s="1"/>
  <c r="D65" s="1"/>
  <c r="H21" l="1"/>
  <c r="I21" l="1"/>
  <c r="I65" l="1"/>
  <c r="J26" i="4"/>
</calcChain>
</file>

<file path=xl/comments1.xml><?xml version="1.0" encoding="utf-8"?>
<comments xmlns="http://schemas.openxmlformats.org/spreadsheetml/2006/main">
  <authors>
    <author>MHallas</author>
  </authors>
  <commentList>
    <comment ref="H15" authorId="0">
      <text>
        <r>
          <rPr>
            <sz val="9"/>
            <color indexed="81"/>
            <rFont val="Tahoma"/>
            <family val="2"/>
          </rPr>
          <t>Applicable if project includes a structure</t>
        </r>
      </text>
    </comment>
    <comment ref="G28" authorId="0">
      <text>
        <r>
          <rPr>
            <sz val="9"/>
            <color indexed="81"/>
            <rFont val="Tahoma"/>
            <family val="2"/>
          </rPr>
          <t>i.e. based on prices prevailing in 2013</t>
        </r>
      </text>
    </comment>
  </commentList>
</comments>
</file>

<file path=xl/sharedStrings.xml><?xml version="1.0" encoding="utf-8"?>
<sst xmlns="http://schemas.openxmlformats.org/spreadsheetml/2006/main" count="175" uniqueCount="164">
  <si>
    <t>PROJECT MANAGEMENT</t>
  </si>
  <si>
    <t>GRADE CONSTRUCTION</t>
  </si>
  <si>
    <t>OTHER CONSTRUCTION</t>
  </si>
  <si>
    <t>STRUCTURAL CONSTRUCTION</t>
  </si>
  <si>
    <t>PAVING CONSTRUCTION</t>
  </si>
  <si>
    <t>OPERATIONAL CONSTRUCTION</t>
  </si>
  <si>
    <t>UTILITY CONSTRUCTION</t>
  </si>
  <si>
    <t>ENVIRONMENTAL COMPENSATION</t>
  </si>
  <si>
    <t>ROADSIDE CONSTRUCTION</t>
  </si>
  <si>
    <t>Project Description:</t>
  </si>
  <si>
    <t>Prepared By:</t>
  </si>
  <si>
    <t>Scope Statement:</t>
  </si>
  <si>
    <t>COST ELEMENT</t>
  </si>
  <si>
    <t>VARIABLE COSTS</t>
  </si>
  <si>
    <t>Conceptual</t>
  </si>
  <si>
    <t>COMMENTS</t>
  </si>
  <si>
    <t>Notes:</t>
  </si>
  <si>
    <t>Residual land sales from surplus property</t>
  </si>
  <si>
    <t>MARKET VALUE OF LAND</t>
  </si>
  <si>
    <t>% of Total Cost</t>
  </si>
  <si>
    <t>% of Total Const.</t>
  </si>
  <si>
    <t>% of Total Constr.</t>
  </si>
  <si>
    <t>Planning</t>
  </si>
  <si>
    <t>PLANNING</t>
  </si>
  <si>
    <t>DESIGN</t>
  </si>
  <si>
    <t>PRELIMINARY DESIGN</t>
  </si>
  <si>
    <t>CONSTRUCTION</t>
  </si>
  <si>
    <t>CONSTRUCTION SUPERVISION</t>
  </si>
  <si>
    <t>CONTINGENCY</t>
  </si>
  <si>
    <t>PROPERTY</t>
  </si>
  <si>
    <t>ENVIRONMENT</t>
  </si>
  <si>
    <t>DETAILED DESIGN SERVICES</t>
  </si>
  <si>
    <t>ROAD CONSTRUCTION</t>
  </si>
  <si>
    <t>%</t>
  </si>
  <si>
    <t>2% of Construction Base Estimate</t>
  </si>
  <si>
    <t>mm/dd/yy</t>
  </si>
  <si>
    <t>ROAD CONSTRUCTION SUB-TOTAL</t>
  </si>
  <si>
    <t>1% of Construction Base Estimate</t>
  </si>
  <si>
    <t>25% of Market Value</t>
  </si>
  <si>
    <t>LESS: SURPLUS LAND RECOVERIES</t>
  </si>
  <si>
    <t>See Assumptions Worksheet</t>
  </si>
  <si>
    <t>describe each item in detail</t>
  </si>
  <si>
    <t xml:space="preserve">Data Entry Cells = </t>
  </si>
  <si>
    <t>Contingency % Cells =</t>
  </si>
  <si>
    <t>Design</t>
  </si>
  <si>
    <t>BASE ESTIMATE</t>
  </si>
  <si>
    <t>$</t>
  </si>
  <si>
    <t>TOTAL ESTIMATE</t>
  </si>
  <si>
    <t>DESIGN TOTAL</t>
  </si>
  <si>
    <t>PROPERTY TOTAL</t>
  </si>
  <si>
    <t>ENVIRONMENT TOTAL</t>
  </si>
  <si>
    <t>CONSTRUCTION TOTAL</t>
  </si>
  <si>
    <t>OTHER COSTS TOTAL</t>
  </si>
  <si>
    <t>How was the estimated developed ?</t>
  </si>
  <si>
    <t>i.e. Type of terrain - extreme, mountainous, rolling, level.</t>
  </si>
  <si>
    <t xml:space="preserve">Detailed calculations for construction cost elements contained on estimate 'detail sheets' </t>
  </si>
  <si>
    <t>Property Assumptions</t>
  </si>
  <si>
    <t>Environmental Assumptions</t>
  </si>
  <si>
    <t>How much mitigation work is anticipated? How was it valued?</t>
  </si>
  <si>
    <t>Contingency Assumptions</t>
  </si>
  <si>
    <r>
      <t xml:space="preserve">i.e. provide </t>
    </r>
    <r>
      <rPr>
        <b/>
        <sz val="10"/>
        <rFont val="Arial"/>
        <family val="2"/>
      </rPr>
      <t>explanation of unit prices</t>
    </r>
    <r>
      <rPr>
        <sz val="10"/>
        <rFont val="Arial"/>
        <family val="2"/>
      </rPr>
      <t xml:space="preserve"> (e.g. prices of similar projects, MOT cost data; labour, matr'l, equip)</t>
    </r>
  </si>
  <si>
    <t>Construction Assumptions</t>
  </si>
  <si>
    <t>i.e. Geographic location within BC - Lower Mainland; Northern; Southern Interior; Vancouver Island etc.</t>
  </si>
  <si>
    <t>Construction Supervision Calculation</t>
  </si>
  <si>
    <t>Inclusion and Exclusions</t>
  </si>
  <si>
    <t>Project Location:</t>
  </si>
  <si>
    <t>LKI:</t>
  </si>
  <si>
    <t>nearest City/town</t>
  </si>
  <si>
    <t>Longitude:</t>
  </si>
  <si>
    <t>Latitude:</t>
  </si>
  <si>
    <t>Project Information</t>
  </si>
  <si>
    <t>Estimate Information</t>
  </si>
  <si>
    <t>Pre-tender</t>
  </si>
  <si>
    <t>Number of lanes:</t>
  </si>
  <si>
    <t>Mountainous</t>
  </si>
  <si>
    <t>Rolling</t>
  </si>
  <si>
    <t>Flat</t>
  </si>
  <si>
    <t>Project Worksheet</t>
  </si>
  <si>
    <t xml:space="preserve">  &lt;name of Estimator&gt;</t>
  </si>
  <si>
    <t>Estimate Level:</t>
  </si>
  <si>
    <t>Key Plan/Sketch:</t>
  </si>
  <si>
    <t>In-water Marine</t>
  </si>
  <si>
    <t>Assumptions Worksheet</t>
  </si>
  <si>
    <t>Extreme</t>
  </si>
  <si>
    <t>Risks Assessment</t>
  </si>
  <si>
    <t xml:space="preserve">Was contingency applied as a set % basis or was a Risk Assessment conducted identifying and quantifying Risks?  </t>
  </si>
  <si>
    <t>Was contingency applied uniformly to all Cost Elements and project segments (Yes or No) ?</t>
  </si>
  <si>
    <t>Is contingency based on the current level of project knowledge and associated risk to deliver the project scope ?</t>
  </si>
  <si>
    <t>What is the amount or % that was applied ?</t>
  </si>
  <si>
    <t xml:space="preserve">How was the construction supervision determined? </t>
  </si>
  <si>
    <t>Example: Calculated as a % of each Construction component (including contingency) as follows:</t>
  </si>
  <si>
    <t>Is design amount determined as a % of Construction or some other method?</t>
  </si>
  <si>
    <t>Project Management and Planning Calculations</t>
  </si>
  <si>
    <t>Overall Estimating Assumptions</t>
  </si>
  <si>
    <t>What was the basis for determining property information and impacts?</t>
  </si>
  <si>
    <t>Geotechnical information: What were the significant material assumptions: solid rock, boulders, mixed, dirt ?</t>
  </si>
  <si>
    <t xml:space="preserve">Any other overall assumption or costing decisions to document ? </t>
  </si>
  <si>
    <t>maintained by CPB (5% of total estimate)</t>
  </si>
  <si>
    <t>3.5% of Total Project Estimate</t>
  </si>
  <si>
    <t xml:space="preserve"> TOTAL</t>
  </si>
  <si>
    <r>
      <t xml:space="preserve">Is there </t>
    </r>
    <r>
      <rPr>
        <b/>
        <sz val="10"/>
        <rFont val="Arial"/>
        <family val="2"/>
      </rPr>
      <t>anything NOT included</t>
    </r>
    <r>
      <rPr>
        <sz val="10"/>
        <rFont val="Arial"/>
        <family val="2"/>
      </rPr>
      <t xml:space="preserve"> in the estimate? (i.e. pre-project development costs etc.)</t>
    </r>
  </si>
  <si>
    <r>
      <t>Is there anything</t>
    </r>
    <r>
      <rPr>
        <b/>
        <sz val="10"/>
        <rFont val="Arial"/>
        <family val="2"/>
      </rPr>
      <t xml:space="preserve"> specifically included</t>
    </r>
    <r>
      <rPr>
        <sz val="10"/>
        <rFont val="Arial"/>
        <family val="2"/>
      </rPr>
      <t xml:space="preserve"> in the estimate that may be unusual or not normally be part of project cost?</t>
    </r>
  </si>
  <si>
    <t>Grading 7%, Operational and Other 8%, Structural and Paving 6.5%, and Environmental Compensation 8%</t>
  </si>
  <si>
    <t xml:space="preserve">Was a comprehensive Risk Assessment conducted? </t>
  </si>
  <si>
    <t>i.e. elemental parametric method or using historical cost comparisons on relevant, similar projects</t>
  </si>
  <si>
    <t>Explain other assumptions and how they may influence or impact costs?</t>
  </si>
  <si>
    <t>i.e. Overall complexity and constructability issues</t>
  </si>
  <si>
    <t>How is planning and project managment cost determined as a % of total cost or some other method?</t>
  </si>
  <si>
    <t>Example: Calculated as a 7% of Grade Construction and/or 8% of Structural</t>
  </si>
  <si>
    <t>What types of properties are involved (residential, commercial, industrial) ? And how many?</t>
  </si>
  <si>
    <t>How was market values of the property established?</t>
  </si>
  <si>
    <t>Attach property detailed sheets as necessary outlining calculations</t>
  </si>
  <si>
    <t>How are the variable costs determined? What's included? Is there an allowance for internal costs and legal fees?</t>
  </si>
  <si>
    <t>Design Calculations</t>
  </si>
  <si>
    <t>Is there a Design Criteria Sheet completed for the project?</t>
  </si>
  <si>
    <t>What was the assumed road cross-section? Material depths? Asphalt?</t>
  </si>
  <si>
    <t>Were there any structures included? How many watercourses were identified or assumed?</t>
  </si>
  <si>
    <t xml:space="preserve">Is the work within an sensitive area?  Is this a CEAA project? </t>
  </si>
  <si>
    <t>How was compensation value determined?</t>
  </si>
  <si>
    <r>
      <t xml:space="preserve">Worksheet </t>
    </r>
    <r>
      <rPr>
        <b/>
        <u/>
        <sz val="18"/>
        <color rgb="FFFF0000"/>
        <rFont val="Arial"/>
        <family val="2"/>
      </rPr>
      <t>2</t>
    </r>
    <r>
      <rPr>
        <b/>
        <sz val="18"/>
        <color rgb="FFFF0000"/>
        <rFont val="Arial"/>
        <family val="2"/>
      </rPr>
      <t xml:space="preserve"> of 3</t>
    </r>
  </si>
  <si>
    <r>
      <t xml:space="preserve">Worksheet </t>
    </r>
    <r>
      <rPr>
        <b/>
        <u/>
        <sz val="18"/>
        <color rgb="FFFF0000"/>
        <rFont val="Arial"/>
        <family val="2"/>
      </rPr>
      <t>1</t>
    </r>
    <r>
      <rPr>
        <b/>
        <sz val="18"/>
        <color rgb="FFFF0000"/>
        <rFont val="Arial"/>
        <family val="2"/>
      </rPr>
      <t xml:space="preserve"> of 3</t>
    </r>
  </si>
  <si>
    <r>
      <t xml:space="preserve">Worksheet </t>
    </r>
    <r>
      <rPr>
        <b/>
        <u/>
        <sz val="18"/>
        <color rgb="FFFF0000"/>
        <rFont val="Arial"/>
        <family val="2"/>
      </rPr>
      <t>3</t>
    </r>
    <r>
      <rPr>
        <b/>
        <sz val="18"/>
        <color rgb="FFFF0000"/>
        <rFont val="Arial"/>
        <family val="2"/>
      </rPr>
      <t xml:space="preserve"> of 3</t>
    </r>
  </si>
  <si>
    <t>PROJECT COST ESTIMATE
Project No. XXXX</t>
  </si>
  <si>
    <t>PROJECT COST ESTIMATE
Project No. XXXXX</t>
  </si>
  <si>
    <t>Cost Element Worksheet</t>
  </si>
  <si>
    <t>Length of Roadway:</t>
  </si>
  <si>
    <t>Bridge area:</t>
  </si>
  <si>
    <t>m2</t>
  </si>
  <si>
    <t>Other information:</t>
  </si>
  <si>
    <t>Preliminary</t>
  </si>
  <si>
    <t>Constant Year Dollars ($) :</t>
  </si>
  <si>
    <t>This project consists of a new four lane section, design speed 80 km/h along the south side of Big River on Highway XX and includes construction of the new 200m Big River Bridge.
Include other pertinent scope items and major quantites</t>
  </si>
  <si>
    <t>Hwy XX - Somewhere Road to Anything Street Intersection and Big River Bridge No. 1234</t>
  </si>
  <si>
    <t>Cost Estimate (excluding escalation):</t>
  </si>
  <si>
    <t>i.e. was the estimate developed by project team or independantly</t>
  </si>
  <si>
    <r>
      <t xml:space="preserve">i.e include 'detail sheets' outlining </t>
    </r>
    <r>
      <rPr>
        <b/>
        <sz val="10"/>
        <rFont val="Arial"/>
        <family val="2"/>
      </rPr>
      <t>quantity calculations (based on most probable?)</t>
    </r>
  </si>
  <si>
    <t>i.e traffic management considerations</t>
  </si>
  <si>
    <t>i.e mobilization and demobilization considerations</t>
  </si>
  <si>
    <t>What are the major risk items?  How were they identified and quantified?</t>
  </si>
  <si>
    <t>How were these risks allowed for in the estimate? Are they covered by contingency or included in base Cost Elements</t>
  </si>
  <si>
    <r>
      <rPr>
        <b/>
        <sz val="10"/>
        <color rgb="FFFF0000"/>
        <rFont val="Arial"/>
        <family val="2"/>
      </rPr>
      <t xml:space="preserve">NOTE: </t>
    </r>
    <r>
      <rPr>
        <sz val="10"/>
        <color rgb="FFFF0000"/>
        <rFont val="Arial"/>
        <family val="2"/>
      </rPr>
      <t xml:space="preserve">The Assumptions Worksheet may differ depending the 'Level of Estimate' being prepared (conceptual, planning, prelim, detailed, pre-tender) and the approach of the Estimator.  This is a SAMPLE of areas and items to consider and include. It is not an exhaustive list and/or may include items not applicable to all estimates. </t>
    </r>
  </si>
  <si>
    <t>MANAGEMENT RESERVE (if applicable)</t>
  </si>
  <si>
    <t xml:space="preserve">What is the project delivery/procurement method? (Design-Bid-Build/Design-Build/Day Labour/P3/DBFO) </t>
  </si>
  <si>
    <t>Non-Data Entry Cells =</t>
  </si>
  <si>
    <r>
      <t xml:space="preserve">Percentage (%) shown is a </t>
    </r>
    <r>
      <rPr>
        <b/>
        <u/>
        <sz val="10"/>
        <color rgb="FFFF0000"/>
        <rFont val="Arial"/>
        <family val="2"/>
      </rPr>
      <t>SAMPLE ONLY</t>
    </r>
    <r>
      <rPr>
        <sz val="10"/>
        <color rgb="FFFF0000"/>
        <rFont val="Arial"/>
        <family val="2"/>
      </rPr>
      <t xml:space="preserve"> </t>
    </r>
    <r>
      <rPr>
        <sz val="10"/>
        <rFont val="Arial"/>
        <family val="2"/>
      </rPr>
      <t>and should only be used as a guide.  The actual %'ages used in these cells shall be set by the Estimator based on the assessed level of risk and uncertainty associated with each cost element at the time the estimate is developed.</t>
    </r>
  </si>
  <si>
    <r>
      <t xml:space="preserve">Amounts calculated are </t>
    </r>
    <r>
      <rPr>
        <b/>
        <u/>
        <sz val="10"/>
        <color rgb="FFFF0000"/>
        <rFont val="Arial"/>
        <family val="2"/>
      </rPr>
      <t>SAMPLES ONLY</t>
    </r>
    <r>
      <rPr>
        <b/>
        <sz val="10"/>
        <rFont val="Arial"/>
        <family val="2"/>
      </rPr>
      <t xml:space="preserve">.  </t>
    </r>
    <r>
      <rPr>
        <sz val="10"/>
        <rFont val="Arial"/>
        <family val="2"/>
      </rPr>
      <t xml:space="preserve"> These cells contain formulas. The formulas should be used as a guide only.  The calculated amounts for each cost element shall be reviewed, adjusted and established by the Estimator as necessary for each cost element based on their knowledge and information at the time the estimate is developed.</t>
    </r>
  </si>
  <si>
    <r>
      <rPr>
        <b/>
        <sz val="10"/>
        <rFont val="Arial"/>
        <family val="2"/>
      </rPr>
      <t xml:space="preserve">Amounts entered are </t>
    </r>
    <r>
      <rPr>
        <b/>
        <u/>
        <sz val="10"/>
        <color rgb="FFFF0000"/>
        <rFont val="Arial"/>
        <family val="2"/>
      </rPr>
      <t>SAMPLES ONLY</t>
    </r>
    <r>
      <rPr>
        <b/>
        <sz val="10"/>
        <rFont val="Arial"/>
        <family val="2"/>
      </rPr>
      <t xml:space="preserve">.  </t>
    </r>
    <r>
      <rPr>
        <sz val="10"/>
        <rFont val="Arial"/>
        <family val="2"/>
      </rPr>
      <t>These cells are directly data entered and used as the basis for calulating amounts in other cells.  The amounts shall be established by the Estimator based on knowledge and information available at the time the estimate is developed.</t>
    </r>
  </si>
  <si>
    <t>OTHER COSTS</t>
  </si>
  <si>
    <r>
      <t xml:space="preserve">PAST COSTS (prior to </t>
    </r>
    <r>
      <rPr>
        <b/>
        <sz val="10"/>
        <color rgb="FFFF0000"/>
        <rFont val="Arial"/>
        <family val="2"/>
      </rPr>
      <t>&lt;insert date&gt;</t>
    </r>
    <r>
      <rPr>
        <b/>
        <sz val="10"/>
        <rFont val="Arial"/>
        <family val="2"/>
      </rPr>
      <t xml:space="preserve"> )</t>
    </r>
  </si>
  <si>
    <t>n/a</t>
  </si>
  <si>
    <t>&lt;INSERT ITEMS&gt;</t>
  </si>
  <si>
    <t>math check only</t>
  </si>
  <si>
    <t>Suburban</t>
  </si>
  <si>
    <t>Rural</t>
  </si>
  <si>
    <t>Urban</t>
  </si>
  <si>
    <t>attach as necessary</t>
  </si>
  <si>
    <r>
      <t xml:space="preserve">      See Assumptions Worksheet </t>
    </r>
    <r>
      <rPr>
        <sz val="11"/>
        <color rgb="FFFF0000"/>
        <rFont val="Arial"/>
        <family val="2"/>
      </rPr>
      <t>&lt;insert other relevent information to the cost estimate&gt;</t>
    </r>
  </si>
  <si>
    <t>kms</t>
  </si>
  <si>
    <t>Development Density:</t>
  </si>
  <si>
    <t>i.e. Development Density (ie.Urban, Suburban, Rural) impacts work complexity, traffic managment and utilities etc.</t>
  </si>
  <si>
    <t>i.e. Scope Uncertainty:  What is the quality/quantity of available project information? current, complete, &amp; accurate?</t>
  </si>
  <si>
    <t>Terrain Type:</t>
  </si>
  <si>
    <t>2013$</t>
  </si>
  <si>
    <t>Date Prepared:</t>
  </si>
</sst>
</file>

<file path=xl/styles.xml><?xml version="1.0" encoding="utf-8"?>
<styleSheet xmlns="http://schemas.openxmlformats.org/spreadsheetml/2006/main">
  <numFmts count="5">
    <numFmt numFmtId="164" formatCode="0_)"/>
    <numFmt numFmtId="165" formatCode="0.0%"/>
    <numFmt numFmtId="166" formatCode="[$-409]mmmm\ d\,\ yyyy;@"/>
    <numFmt numFmtId="167" formatCode="#,##0_ ;[Red]\-#,##0\ "/>
    <numFmt numFmtId="168" formatCode="&quot;$&quot;#,##0"/>
  </numFmts>
  <fonts count="42">
    <font>
      <sz val="10"/>
      <name val="Arial"/>
    </font>
    <font>
      <sz val="7"/>
      <name val="Helv"/>
    </font>
    <font>
      <sz val="8"/>
      <name val="Arial"/>
      <family val="2"/>
    </font>
    <font>
      <b/>
      <sz val="10"/>
      <name val="Arial"/>
      <family val="2"/>
    </font>
    <font>
      <sz val="10"/>
      <name val="Arial"/>
      <family val="2"/>
    </font>
    <font>
      <sz val="9"/>
      <name val="Arial"/>
      <family val="2"/>
    </font>
    <font>
      <b/>
      <u/>
      <sz val="9"/>
      <name val="Arial"/>
      <family val="2"/>
    </font>
    <font>
      <b/>
      <sz val="9"/>
      <name val="Arial"/>
      <family val="2"/>
    </font>
    <font>
      <i/>
      <sz val="10"/>
      <name val="Arial"/>
      <family val="2"/>
    </font>
    <font>
      <b/>
      <i/>
      <sz val="10"/>
      <name val="Arial"/>
      <family val="2"/>
    </font>
    <font>
      <u/>
      <sz val="10"/>
      <color indexed="12"/>
      <name val="Arial"/>
      <family val="2"/>
    </font>
    <font>
      <b/>
      <sz val="11"/>
      <name val="Arial"/>
      <family val="2"/>
    </font>
    <font>
      <sz val="10"/>
      <color indexed="10"/>
      <name val="Arial"/>
      <family val="2"/>
    </font>
    <font>
      <sz val="8"/>
      <color indexed="10"/>
      <name val="Arial"/>
      <family val="2"/>
    </font>
    <font>
      <sz val="8"/>
      <name val="Arial"/>
      <family val="2"/>
    </font>
    <font>
      <sz val="11"/>
      <name val="Arial"/>
      <family val="2"/>
    </font>
    <font>
      <b/>
      <u/>
      <sz val="18"/>
      <name val="Arial"/>
      <family val="2"/>
    </font>
    <font>
      <u/>
      <sz val="11"/>
      <color indexed="12"/>
      <name val="Arial"/>
      <family val="2"/>
    </font>
    <font>
      <b/>
      <sz val="10"/>
      <color indexed="10"/>
      <name val="Arial"/>
      <family val="2"/>
    </font>
    <font>
      <b/>
      <u/>
      <sz val="11"/>
      <name val="Arial"/>
      <family val="2"/>
    </font>
    <font>
      <b/>
      <sz val="14"/>
      <name val="Arial"/>
      <family val="2"/>
    </font>
    <font>
      <b/>
      <i/>
      <sz val="11"/>
      <name val="Arial"/>
      <family val="2"/>
    </font>
    <font>
      <b/>
      <sz val="18"/>
      <name val="Arial"/>
      <family val="2"/>
    </font>
    <font>
      <b/>
      <sz val="18"/>
      <color rgb="FFFF0000"/>
      <name val="Arial"/>
      <family val="2"/>
    </font>
    <font>
      <i/>
      <sz val="11"/>
      <name val="Arial"/>
      <family val="2"/>
    </font>
    <font>
      <i/>
      <sz val="12"/>
      <name val="Arial"/>
      <family val="2"/>
    </font>
    <font>
      <sz val="12"/>
      <name val="Arial"/>
      <family val="2"/>
    </font>
    <font>
      <b/>
      <u/>
      <sz val="18"/>
      <color rgb="FFFF0000"/>
      <name val="Arial"/>
      <family val="2"/>
    </font>
    <font>
      <b/>
      <sz val="12"/>
      <name val="Calibri"/>
      <family val="2"/>
    </font>
    <font>
      <sz val="12"/>
      <name val="Calibri"/>
      <family val="2"/>
    </font>
    <font>
      <sz val="10"/>
      <name val="Calibri"/>
      <family val="2"/>
    </font>
    <font>
      <sz val="10"/>
      <name val="Symbol"/>
      <family val="1"/>
      <charset val="2"/>
    </font>
    <font>
      <b/>
      <u/>
      <sz val="12"/>
      <name val="Arial"/>
      <family val="2"/>
    </font>
    <font>
      <b/>
      <sz val="12"/>
      <color rgb="FFFF0000"/>
      <name val="Arial"/>
      <family val="2"/>
    </font>
    <font>
      <b/>
      <i/>
      <u/>
      <sz val="12"/>
      <name val="Arial"/>
      <family val="2"/>
    </font>
    <font>
      <sz val="12"/>
      <name val="Symbol"/>
      <family val="1"/>
      <charset val="2"/>
    </font>
    <font>
      <b/>
      <i/>
      <sz val="14"/>
      <name val="Arial"/>
      <family val="2"/>
    </font>
    <font>
      <sz val="9"/>
      <color indexed="81"/>
      <name val="Tahoma"/>
      <family val="2"/>
    </font>
    <font>
      <sz val="10"/>
      <color rgb="FFFF0000"/>
      <name val="Arial"/>
      <family val="2"/>
    </font>
    <font>
      <b/>
      <sz val="10"/>
      <color rgb="FFFF0000"/>
      <name val="Arial"/>
      <family val="2"/>
    </font>
    <font>
      <b/>
      <u/>
      <sz val="10"/>
      <color rgb="FFFF0000"/>
      <name val="Arial"/>
      <family val="2"/>
    </font>
    <font>
      <sz val="11"/>
      <color rgb="FFFF0000"/>
      <name val="Arial"/>
      <family val="2"/>
    </font>
  </fonts>
  <fills count="11">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13"/>
        <bgColor indexed="64"/>
      </patternFill>
    </fill>
    <fill>
      <patternFill patternType="solid">
        <fgColor indexed="47"/>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59999389629810485"/>
        <bgColor indexed="64"/>
      </patternFill>
    </fill>
  </fills>
  <borders count="45">
    <border>
      <left/>
      <right/>
      <top/>
      <bottom/>
      <diagonal/>
    </border>
    <border>
      <left style="medium">
        <color indexed="64"/>
      </left>
      <right style="thin">
        <color indexed="64"/>
      </right>
      <top/>
      <bottom/>
      <diagonal/>
    </border>
    <border>
      <left style="medium">
        <color indexed="64"/>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bottom style="dashed">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dashed">
        <color indexed="64"/>
      </bottom>
      <diagonal/>
    </border>
    <border>
      <left style="medium">
        <color indexed="64"/>
      </left>
      <right style="thin">
        <color indexed="64"/>
      </right>
      <top style="dashed">
        <color indexed="64"/>
      </top>
      <bottom style="dashed">
        <color indexed="64"/>
      </bottom>
      <diagonal/>
    </border>
    <border>
      <left style="medium">
        <color indexed="64"/>
      </left>
      <right style="thin">
        <color indexed="64"/>
      </right>
      <top style="dashed">
        <color indexed="64"/>
      </top>
      <bottom/>
      <diagonal/>
    </border>
    <border>
      <left style="medium">
        <color indexed="64"/>
      </left>
      <right style="thin">
        <color indexed="64"/>
      </right>
      <top style="medium">
        <color indexed="64"/>
      </top>
      <bottom style="dashed">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dashed">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dashed">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top/>
      <bottom style="thin">
        <color indexed="64"/>
      </bottom>
      <diagonal/>
    </border>
    <border>
      <left/>
      <right style="thin">
        <color indexed="64"/>
      </right>
      <top style="dashed">
        <color indexed="64"/>
      </top>
      <bottom/>
      <diagonal/>
    </border>
    <border>
      <left/>
      <right/>
      <top/>
      <bottom style="dashed">
        <color indexed="64"/>
      </bottom>
      <diagonal/>
    </border>
    <border>
      <left style="thin">
        <color indexed="64"/>
      </left>
      <right style="medium">
        <color indexed="64"/>
      </right>
      <top style="medium">
        <color indexed="64"/>
      </top>
      <bottom/>
      <diagonal/>
    </border>
    <border>
      <left/>
      <right style="medium">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s>
  <cellStyleXfs count="3">
    <xf numFmtId="0" fontId="0" fillId="0" borderId="0"/>
    <xf numFmtId="0" fontId="10" fillId="0" borderId="0" applyNumberFormat="0" applyFill="0" applyBorder="0" applyAlignment="0" applyProtection="0">
      <alignment vertical="top"/>
      <protection locked="0"/>
    </xf>
    <xf numFmtId="164" fontId="1" fillId="0" borderId="0"/>
  </cellStyleXfs>
  <cellXfs count="365">
    <xf numFmtId="0" fontId="0" fillId="0" borderId="0" xfId="0"/>
    <xf numFmtId="164" fontId="3" fillId="0" borderId="1" xfId="2" applyFont="1" applyBorder="1" applyAlignment="1" applyProtection="1">
      <alignment horizontal="left" vertical="center"/>
    </xf>
    <xf numFmtId="164" fontId="4" fillId="0" borderId="2" xfId="2" applyFont="1" applyBorder="1" applyAlignment="1" applyProtection="1">
      <alignment horizontal="left" vertical="center"/>
    </xf>
    <xf numFmtId="3" fontId="3" fillId="2" borderId="3" xfId="2" applyNumberFormat="1" applyFont="1" applyFill="1" applyBorder="1" applyAlignment="1" applyProtection="1">
      <alignment vertical="center"/>
    </xf>
    <xf numFmtId="164" fontId="8" fillId="0" borderId="1" xfId="2" applyFont="1" applyBorder="1" applyAlignment="1" applyProtection="1">
      <alignment horizontal="left" vertical="center"/>
    </xf>
    <xf numFmtId="164" fontId="8" fillId="0" borderId="2" xfId="2" applyFont="1" applyBorder="1" applyAlignment="1" applyProtection="1">
      <alignment horizontal="left" vertical="center"/>
    </xf>
    <xf numFmtId="3" fontId="4" fillId="2" borderId="0" xfId="2" applyNumberFormat="1" applyFont="1" applyFill="1" applyBorder="1" applyAlignment="1" applyProtection="1">
      <alignment vertical="center"/>
    </xf>
    <xf numFmtId="164" fontId="9" fillId="0" borderId="1" xfId="2" applyFont="1" applyBorder="1" applyAlignment="1" applyProtection="1">
      <alignment horizontal="left" vertical="center"/>
    </xf>
    <xf numFmtId="0" fontId="16" fillId="0" borderId="0" xfId="0" applyFont="1" applyAlignment="1" applyProtection="1">
      <alignment horizontal="center" vertical="top"/>
    </xf>
    <xf numFmtId="0" fontId="16" fillId="0" borderId="0" xfId="0" applyFont="1" applyAlignment="1" applyProtection="1">
      <alignment vertical="top"/>
    </xf>
    <xf numFmtId="0" fontId="0" fillId="0" borderId="0" xfId="0" applyAlignment="1" applyProtection="1">
      <alignment vertical="center"/>
    </xf>
    <xf numFmtId="0" fontId="11" fillId="0" borderId="0" xfId="0" applyFont="1" applyAlignment="1" applyProtection="1">
      <alignment horizontal="right" vertical="top"/>
    </xf>
    <xf numFmtId="0" fontId="0" fillId="0" borderId="0" xfId="0" applyAlignment="1" applyProtection="1"/>
    <xf numFmtId="0" fontId="3" fillId="0" borderId="0" xfId="0" applyFont="1" applyAlignment="1" applyProtection="1">
      <alignment vertical="top"/>
    </xf>
    <xf numFmtId="0" fontId="3" fillId="0" borderId="0" xfId="0" applyFont="1" applyFill="1" applyAlignment="1" applyProtection="1">
      <alignment vertical="top"/>
    </xf>
    <xf numFmtId="0" fontId="0" fillId="0" borderId="0" xfId="0" applyFill="1" applyAlignment="1" applyProtection="1"/>
    <xf numFmtId="0" fontId="0" fillId="0" borderId="0" xfId="0" applyFill="1" applyAlignment="1" applyProtection="1">
      <alignment vertical="center"/>
    </xf>
    <xf numFmtId="166" fontId="3" fillId="0" borderId="0" xfId="0" applyNumberFormat="1" applyFont="1" applyAlignment="1" applyProtection="1">
      <alignment vertical="top"/>
    </xf>
    <xf numFmtId="0" fontId="4" fillId="0" borderId="0" xfId="0" applyFont="1" applyAlignment="1" applyProtection="1"/>
    <xf numFmtId="166" fontId="3" fillId="0" borderId="0" xfId="0" applyNumberFormat="1" applyFont="1" applyFill="1" applyBorder="1" applyAlignment="1" applyProtection="1">
      <alignment vertical="top"/>
    </xf>
    <xf numFmtId="0" fontId="4" fillId="0" borderId="0" xfId="0" applyFont="1" applyFill="1" applyBorder="1" applyAlignment="1" applyProtection="1"/>
    <xf numFmtId="0" fontId="0" fillId="0" borderId="0" xfId="0" applyFill="1" applyBorder="1" applyAlignment="1" applyProtection="1">
      <alignment vertical="center"/>
    </xf>
    <xf numFmtId="166" fontId="3" fillId="0" borderId="0" xfId="0" applyNumberFormat="1" applyFont="1" applyAlignment="1" applyProtection="1">
      <alignment horizontal="left" vertical="top"/>
    </xf>
    <xf numFmtId="166" fontId="12" fillId="0" borderId="0" xfId="0" applyNumberFormat="1" applyFont="1" applyAlignment="1" applyProtection="1">
      <alignment horizontal="left" vertical="top"/>
    </xf>
    <xf numFmtId="166" fontId="3" fillId="0" borderId="0" xfId="0" applyNumberFormat="1" applyFont="1" applyFill="1" applyAlignment="1" applyProtection="1">
      <alignment horizontal="left" vertical="top"/>
    </xf>
    <xf numFmtId="166" fontId="12" fillId="0" borderId="0" xfId="0" applyNumberFormat="1" applyFont="1" applyFill="1" applyAlignment="1" applyProtection="1">
      <alignment horizontal="left" vertical="top"/>
    </xf>
    <xf numFmtId="0" fontId="10" fillId="0" borderId="0" xfId="1" applyAlignment="1" applyProtection="1">
      <alignment vertical="top"/>
    </xf>
    <xf numFmtId="0" fontId="0" fillId="0" borderId="0" xfId="0" applyAlignment="1" applyProtection="1">
      <alignment vertical="top"/>
    </xf>
    <xf numFmtId="0" fontId="11" fillId="0" borderId="0" xfId="0" applyFont="1" applyAlignment="1" applyProtection="1">
      <alignment vertical="top" wrapText="1"/>
    </xf>
    <xf numFmtId="0" fontId="11" fillId="0" borderId="0" xfId="0" applyFont="1" applyFill="1" applyAlignment="1" applyProtection="1">
      <alignment vertical="top" wrapText="1"/>
    </xf>
    <xf numFmtId="0" fontId="11" fillId="0" borderId="0" xfId="0" applyFont="1" applyAlignment="1" applyProtection="1">
      <alignment horizontal="left" vertical="top" wrapText="1"/>
    </xf>
    <xf numFmtId="0" fontId="14" fillId="0" borderId="0" xfId="0" applyFont="1" applyAlignment="1" applyProtection="1">
      <alignment vertical="center"/>
    </xf>
    <xf numFmtId="0" fontId="0" fillId="0" borderId="0" xfId="0" applyProtection="1"/>
    <xf numFmtId="166" fontId="13" fillId="0" borderId="0" xfId="0" applyNumberFormat="1" applyFont="1" applyAlignment="1" applyProtection="1">
      <alignment horizontal="left" vertical="top"/>
    </xf>
    <xf numFmtId="0" fontId="3" fillId="4" borderId="4" xfId="0" quotePrefix="1" applyFont="1" applyFill="1" applyBorder="1" applyAlignment="1" applyProtection="1">
      <alignment horizontal="center" vertical="center" wrapText="1"/>
    </xf>
    <xf numFmtId="0" fontId="3" fillId="4" borderId="4" xfId="0" applyFont="1" applyFill="1" applyBorder="1" applyAlignment="1" applyProtection="1">
      <alignment horizontal="center" vertical="center" wrapText="1"/>
    </xf>
    <xf numFmtId="0" fontId="3" fillId="5" borderId="5" xfId="0" quotePrefix="1"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3" fillId="6" borderId="4" xfId="0" quotePrefix="1" applyFont="1" applyFill="1" applyBorder="1" applyAlignment="1" applyProtection="1">
      <alignment horizontal="center" vertical="center" wrapText="1"/>
    </xf>
    <xf numFmtId="0" fontId="3" fillId="6" borderId="6"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3" fillId="5" borderId="8" xfId="0" applyFont="1" applyFill="1" applyBorder="1" applyAlignment="1" applyProtection="1">
      <alignment horizontal="center" vertical="center"/>
    </xf>
    <xf numFmtId="0" fontId="3" fillId="5" borderId="9" xfId="0" applyFont="1" applyFill="1" applyBorder="1" applyAlignment="1" applyProtection="1">
      <alignment horizontal="center" vertical="center"/>
    </xf>
    <xf numFmtId="0" fontId="3" fillId="6" borderId="8" xfId="0" applyFont="1" applyFill="1" applyBorder="1" applyAlignment="1" applyProtection="1">
      <alignment horizontal="center" vertical="center"/>
    </xf>
    <xf numFmtId="0" fontId="3" fillId="6" borderId="9" xfId="0" applyFont="1" applyFill="1" applyBorder="1" applyAlignment="1" applyProtection="1">
      <alignment horizontal="center" vertical="center"/>
    </xf>
    <xf numFmtId="0" fontId="3" fillId="0" borderId="1" xfId="0" applyFont="1" applyBorder="1" applyAlignment="1" applyProtection="1">
      <alignment vertical="center"/>
    </xf>
    <xf numFmtId="3" fontId="4" fillId="0" borderId="10" xfId="0" applyNumberFormat="1" applyFont="1" applyFill="1" applyBorder="1" applyAlignment="1" applyProtection="1">
      <alignment vertical="center"/>
    </xf>
    <xf numFmtId="165" fontId="4" fillId="2" borderId="10" xfId="0" applyNumberFormat="1" applyFont="1" applyFill="1" applyBorder="1" applyAlignment="1" applyProtection="1">
      <alignment horizontal="center" vertical="center"/>
    </xf>
    <xf numFmtId="3" fontId="0" fillId="0" borderId="0" xfId="0" applyNumberFormat="1" applyProtection="1"/>
    <xf numFmtId="0" fontId="4" fillId="0" borderId="1" xfId="0" applyFont="1" applyBorder="1" applyAlignment="1" applyProtection="1">
      <alignment vertical="center"/>
    </xf>
    <xf numFmtId="3" fontId="4" fillId="2" borderId="10" xfId="0" applyNumberFormat="1" applyFont="1" applyFill="1" applyBorder="1" applyAlignment="1" applyProtection="1">
      <alignment vertical="center"/>
    </xf>
    <xf numFmtId="0" fontId="3" fillId="0" borderId="1" xfId="0" applyFont="1" applyBorder="1" applyAlignment="1" applyProtection="1">
      <alignment horizontal="left" vertical="center"/>
    </xf>
    <xf numFmtId="0" fontId="4" fillId="0" borderId="1" xfId="0" applyFont="1" applyBorder="1" applyAlignment="1" applyProtection="1">
      <alignment horizontal="left" vertical="center"/>
    </xf>
    <xf numFmtId="0" fontId="3" fillId="0" borderId="10" xfId="0" applyFont="1" applyFill="1" applyBorder="1" applyAlignment="1" applyProtection="1">
      <alignment horizontal="center" vertical="center"/>
    </xf>
    <xf numFmtId="0" fontId="3" fillId="2" borderId="10" xfId="0" applyFont="1" applyFill="1" applyBorder="1" applyAlignment="1" applyProtection="1">
      <alignment horizontal="center" vertical="center"/>
    </xf>
    <xf numFmtId="0" fontId="3" fillId="5" borderId="10" xfId="0" applyFont="1" applyFill="1" applyBorder="1" applyAlignment="1" applyProtection="1">
      <alignment horizontal="center" vertical="center"/>
    </xf>
    <xf numFmtId="0" fontId="3" fillId="5" borderId="11" xfId="0" applyFont="1" applyFill="1" applyBorder="1" applyAlignment="1" applyProtection="1">
      <alignment horizontal="center" vertical="center"/>
    </xf>
    <xf numFmtId="0" fontId="3" fillId="6" borderId="10" xfId="0" applyFont="1" applyFill="1" applyBorder="1" applyAlignment="1" applyProtection="1">
      <alignment horizontal="center" vertical="center"/>
    </xf>
    <xf numFmtId="0" fontId="3" fillId="6" borderId="11" xfId="0" applyFont="1" applyFill="1" applyBorder="1" applyAlignment="1" applyProtection="1">
      <alignment horizontal="center" vertical="center"/>
    </xf>
    <xf numFmtId="0" fontId="9" fillId="0" borderId="1" xfId="0" applyFont="1" applyBorder="1" applyAlignment="1" applyProtection="1">
      <alignment horizontal="left" vertical="center"/>
    </xf>
    <xf numFmtId="0" fontId="3" fillId="2" borderId="11" xfId="0" applyFont="1" applyFill="1" applyBorder="1" applyAlignment="1" applyProtection="1">
      <alignment horizontal="center" vertical="center"/>
    </xf>
    <xf numFmtId="3" fontId="3" fillId="0" borderId="12" xfId="0" applyNumberFormat="1" applyFont="1" applyFill="1" applyBorder="1" applyAlignment="1" applyProtection="1">
      <alignment vertical="center"/>
    </xf>
    <xf numFmtId="9" fontId="3" fillId="2" borderId="12" xfId="0" applyNumberFormat="1" applyFont="1" applyFill="1" applyBorder="1" applyAlignment="1" applyProtection="1">
      <alignment horizontal="center" vertical="center"/>
    </xf>
    <xf numFmtId="9" fontId="3" fillId="5" borderId="13" xfId="0" applyNumberFormat="1" applyFont="1" applyFill="1" applyBorder="1" applyAlignment="1" applyProtection="1">
      <alignment horizontal="center" vertical="center"/>
    </xf>
    <xf numFmtId="9" fontId="3" fillId="5" borderId="14" xfId="0" applyNumberFormat="1" applyFont="1" applyFill="1" applyBorder="1" applyAlignment="1" applyProtection="1">
      <alignment horizontal="center" vertical="center"/>
    </xf>
    <xf numFmtId="9" fontId="3" fillId="6" borderId="13" xfId="0" applyNumberFormat="1" applyFont="1" applyFill="1" applyBorder="1" applyAlignment="1" applyProtection="1">
      <alignment horizontal="center" vertical="center"/>
    </xf>
    <xf numFmtId="9" fontId="3" fillId="6" borderId="14" xfId="0" applyNumberFormat="1" applyFont="1" applyFill="1" applyBorder="1" applyAlignment="1" applyProtection="1">
      <alignment horizontal="center" vertical="center"/>
    </xf>
    <xf numFmtId="0" fontId="4" fillId="0" borderId="0" xfId="0" applyFont="1" applyProtection="1"/>
    <xf numFmtId="0" fontId="4" fillId="0" borderId="0" xfId="0" applyFont="1" applyAlignment="1" applyProtection="1">
      <alignment vertical="center"/>
    </xf>
    <xf numFmtId="3" fontId="9" fillId="0" borderId="15" xfId="0" applyNumberFormat="1" applyFont="1" applyFill="1" applyBorder="1" applyAlignment="1" applyProtection="1">
      <alignment vertical="center"/>
    </xf>
    <xf numFmtId="3" fontId="9" fillId="2" borderId="15" xfId="0" applyNumberFormat="1" applyFont="1" applyFill="1" applyBorder="1" applyAlignment="1" applyProtection="1">
      <alignment vertical="center"/>
    </xf>
    <xf numFmtId="3" fontId="9" fillId="5" borderId="10" xfId="0" applyNumberFormat="1" applyFont="1" applyFill="1" applyBorder="1" applyAlignment="1" applyProtection="1">
      <alignment vertical="center"/>
    </xf>
    <xf numFmtId="3" fontId="9" fillId="5" borderId="11" xfId="0" applyNumberFormat="1" applyFont="1" applyFill="1" applyBorder="1" applyAlignment="1" applyProtection="1">
      <alignment vertical="center"/>
    </xf>
    <xf numFmtId="3" fontId="9" fillId="6" borderId="10" xfId="0" applyNumberFormat="1" applyFont="1" applyFill="1" applyBorder="1" applyAlignment="1" applyProtection="1">
      <alignment vertical="center"/>
    </xf>
    <xf numFmtId="3" fontId="9" fillId="6" borderId="11" xfId="0" applyNumberFormat="1" applyFont="1" applyFill="1" applyBorder="1" applyAlignment="1" applyProtection="1">
      <alignment vertical="center"/>
    </xf>
    <xf numFmtId="0" fontId="15" fillId="0" borderId="0" xfId="0" applyFont="1" applyProtection="1"/>
    <xf numFmtId="0" fontId="15" fillId="0" borderId="0" xfId="0" applyFont="1" applyAlignment="1" applyProtection="1">
      <alignment vertical="center"/>
    </xf>
    <xf numFmtId="0" fontId="7" fillId="0" borderId="16" xfId="0" applyFont="1" applyBorder="1" applyAlignment="1" applyProtection="1">
      <alignment vertical="center"/>
    </xf>
    <xf numFmtId="0" fontId="4" fillId="0" borderId="16" xfId="0" applyFont="1" applyBorder="1" applyAlignment="1" applyProtection="1">
      <alignment vertical="center"/>
    </xf>
    <xf numFmtId="0" fontId="19" fillId="0" borderId="0" xfId="0" applyFont="1" applyAlignment="1" applyProtection="1">
      <alignment horizontal="center" vertical="center"/>
    </xf>
    <xf numFmtId="0" fontId="6" fillId="0" borderId="0" xfId="0" applyFont="1" applyAlignment="1" applyProtection="1">
      <alignment vertical="center"/>
    </xf>
    <xf numFmtId="0" fontId="3" fillId="0" borderId="0" xfId="0" applyFont="1" applyFill="1" applyAlignment="1" applyProtection="1">
      <alignment horizontal="right" vertical="top" wrapText="1"/>
    </xf>
    <xf numFmtId="0" fontId="4" fillId="3" borderId="17" xfId="0" applyFont="1" applyFill="1" applyBorder="1" applyAlignment="1" applyProtection="1">
      <alignment vertical="top" wrapText="1"/>
    </xf>
    <xf numFmtId="0" fontId="4" fillId="0" borderId="0" xfId="0" applyFont="1" applyAlignment="1" applyProtection="1">
      <alignment vertical="top" wrapText="1"/>
    </xf>
    <xf numFmtId="0" fontId="3" fillId="0" borderId="0" xfId="0" applyFont="1" applyAlignment="1" applyProtection="1">
      <alignment vertical="top" wrapText="1"/>
    </xf>
    <xf numFmtId="0" fontId="3" fillId="0" borderId="0" xfId="0" applyFont="1" applyAlignment="1" applyProtection="1">
      <alignment horizontal="right" vertical="top" wrapText="1"/>
    </xf>
    <xf numFmtId="0" fontId="4" fillId="2" borderId="17" xfId="0" applyFont="1" applyFill="1" applyBorder="1" applyAlignment="1" applyProtection="1">
      <alignment vertical="top" wrapText="1"/>
    </xf>
    <xf numFmtId="0" fontId="5" fillId="0" borderId="0" xfId="0" applyFont="1" applyAlignment="1" applyProtection="1">
      <alignment vertical="center"/>
    </xf>
    <xf numFmtId="166" fontId="14" fillId="0" borderId="0" xfId="0" applyNumberFormat="1" applyFont="1" applyAlignment="1" applyProtection="1">
      <alignment horizontal="left" wrapText="1"/>
    </xf>
    <xf numFmtId="0" fontId="4" fillId="0" borderId="19" xfId="0" applyFont="1" applyBorder="1" applyAlignment="1" applyProtection="1">
      <alignment vertical="center"/>
    </xf>
    <xf numFmtId="164" fontId="3" fillId="0" borderId="20" xfId="2" applyFont="1" applyBorder="1" applyAlignment="1" applyProtection="1">
      <alignment horizontal="left" vertical="center"/>
    </xf>
    <xf numFmtId="0" fontId="3" fillId="0" borderId="21" xfId="0" applyFont="1" applyBorder="1" applyAlignment="1" applyProtection="1">
      <alignment vertical="center"/>
    </xf>
    <xf numFmtId="0" fontId="3" fillId="0" borderId="20" xfId="0" applyFont="1" applyBorder="1" applyAlignment="1" applyProtection="1">
      <alignment vertical="center"/>
    </xf>
    <xf numFmtId="0" fontId="4" fillId="0" borderId="21" xfId="0" applyFont="1" applyBorder="1" applyAlignment="1" applyProtection="1">
      <alignment vertical="center"/>
    </xf>
    <xf numFmtId="0" fontId="4" fillId="0" borderId="22" xfId="0" applyFont="1" applyBorder="1" applyAlignment="1" applyProtection="1">
      <alignment vertical="center"/>
    </xf>
    <xf numFmtId="0" fontId="4" fillId="0" borderId="20" xfId="0" applyFont="1" applyBorder="1" applyAlignment="1" applyProtection="1">
      <alignment vertical="center"/>
    </xf>
    <xf numFmtId="0" fontId="3" fillId="0" borderId="20" xfId="0" applyFont="1" applyBorder="1" applyAlignment="1" applyProtection="1">
      <alignment horizontal="left" vertical="center"/>
    </xf>
    <xf numFmtId="3" fontId="3" fillId="2" borderId="17" xfId="0" applyNumberFormat="1" applyFont="1" applyFill="1" applyBorder="1" applyAlignment="1" applyProtection="1">
      <alignment vertical="center"/>
    </xf>
    <xf numFmtId="9" fontId="9" fillId="2" borderId="23" xfId="0" applyNumberFormat="1" applyFont="1" applyFill="1" applyBorder="1" applyAlignment="1" applyProtection="1">
      <alignment horizontal="center" vertical="center"/>
    </xf>
    <xf numFmtId="9" fontId="9" fillId="2" borderId="10" xfId="0" applyNumberFormat="1" applyFont="1" applyFill="1" applyBorder="1" applyAlignment="1" applyProtection="1">
      <alignment horizontal="center" vertical="center"/>
    </xf>
    <xf numFmtId="3" fontId="9" fillId="0" borderId="24" xfId="0" applyNumberFormat="1" applyFont="1" applyFill="1" applyBorder="1" applyAlignment="1" applyProtection="1">
      <alignment vertical="center"/>
    </xf>
    <xf numFmtId="165" fontId="3" fillId="2" borderId="17" xfId="0" applyNumberFormat="1" applyFont="1" applyFill="1" applyBorder="1" applyAlignment="1" applyProtection="1">
      <alignment horizontal="center" vertical="center"/>
    </xf>
    <xf numFmtId="165" fontId="3" fillId="5" borderId="10" xfId="0" applyNumberFormat="1" applyFont="1" applyFill="1" applyBorder="1" applyAlignment="1" applyProtection="1">
      <alignment horizontal="center" vertical="center"/>
    </xf>
    <xf numFmtId="165" fontId="3" fillId="6" borderId="10" xfId="0" applyNumberFormat="1" applyFont="1" applyFill="1" applyBorder="1" applyAlignment="1" applyProtection="1">
      <alignment horizontal="center" vertical="center"/>
    </xf>
    <xf numFmtId="3" fontId="4" fillId="0" borderId="25" xfId="0" applyNumberFormat="1" applyFont="1" applyFill="1" applyBorder="1" applyAlignment="1" applyProtection="1">
      <alignment vertical="center"/>
    </xf>
    <xf numFmtId="165" fontId="3" fillId="2" borderId="10" xfId="0" applyNumberFormat="1" applyFont="1" applyFill="1" applyBorder="1" applyAlignment="1" applyProtection="1">
      <alignment horizontal="center" vertical="center"/>
    </xf>
    <xf numFmtId="165" fontId="3" fillId="5" borderId="11" xfId="0" applyNumberFormat="1" applyFont="1" applyFill="1" applyBorder="1" applyAlignment="1" applyProtection="1">
      <alignment horizontal="center" vertical="center"/>
    </xf>
    <xf numFmtId="165" fontId="3" fillId="6" borderId="11" xfId="0" applyNumberFormat="1" applyFont="1" applyFill="1" applyBorder="1" applyAlignment="1" applyProtection="1">
      <alignment horizontal="center" vertical="center"/>
    </xf>
    <xf numFmtId="3" fontId="4" fillId="0" borderId="12" xfId="0" applyNumberFormat="1" applyFont="1" applyFill="1" applyBorder="1" applyAlignment="1" applyProtection="1">
      <alignment vertical="center"/>
    </xf>
    <xf numFmtId="3" fontId="4" fillId="5" borderId="10" xfId="0" applyNumberFormat="1" applyFont="1" applyFill="1" applyBorder="1" applyAlignment="1" applyProtection="1">
      <alignment vertical="center"/>
    </xf>
    <xf numFmtId="3" fontId="4" fillId="5" borderId="0" xfId="0" applyNumberFormat="1" applyFont="1" applyFill="1" applyBorder="1" applyAlignment="1" applyProtection="1">
      <alignment vertical="center"/>
    </xf>
    <xf numFmtId="3" fontId="4" fillId="6" borderId="10" xfId="0" applyNumberFormat="1" applyFont="1" applyFill="1" applyBorder="1" applyAlignment="1" applyProtection="1">
      <alignment vertical="center"/>
    </xf>
    <xf numFmtId="3" fontId="4" fillId="6" borderId="0" xfId="0" applyNumberFormat="1" applyFont="1" applyFill="1" applyBorder="1" applyAlignment="1" applyProtection="1">
      <alignment vertical="center"/>
    </xf>
    <xf numFmtId="3" fontId="4" fillId="5" borderId="11" xfId="0" applyNumberFormat="1" applyFont="1" applyFill="1" applyBorder="1" applyAlignment="1" applyProtection="1">
      <alignment vertical="center"/>
    </xf>
    <xf numFmtId="3" fontId="4" fillId="6" borderId="11" xfId="0" applyNumberFormat="1" applyFont="1" applyFill="1" applyBorder="1" applyAlignment="1" applyProtection="1">
      <alignment vertical="center"/>
    </xf>
    <xf numFmtId="3" fontId="4" fillId="5" borderId="26" xfId="2" applyNumberFormat="1" applyFont="1" applyFill="1" applyBorder="1" applyAlignment="1" applyProtection="1">
      <alignment vertical="center"/>
    </xf>
    <xf numFmtId="3" fontId="4" fillId="5" borderId="27" xfId="2" applyNumberFormat="1" applyFont="1" applyFill="1" applyBorder="1" applyAlignment="1" applyProtection="1">
      <alignment vertical="center"/>
    </xf>
    <xf numFmtId="3" fontId="4" fillId="6" borderId="27" xfId="2" applyNumberFormat="1" applyFont="1" applyFill="1" applyBorder="1" applyAlignment="1" applyProtection="1">
      <alignment vertical="center"/>
    </xf>
    <xf numFmtId="3" fontId="4" fillId="5" borderId="27" xfId="0" applyNumberFormat="1" applyFont="1" applyFill="1" applyBorder="1" applyAlignment="1" applyProtection="1">
      <alignment vertical="center"/>
    </xf>
    <xf numFmtId="3" fontId="4" fillId="5" borderId="28" xfId="0" applyNumberFormat="1" applyFont="1" applyFill="1" applyBorder="1" applyAlignment="1" applyProtection="1">
      <alignment vertical="center"/>
    </xf>
    <xf numFmtId="3" fontId="4" fillId="6" borderId="27" xfId="0" applyNumberFormat="1" applyFont="1" applyFill="1" applyBorder="1" applyAlignment="1" applyProtection="1">
      <alignment vertical="center"/>
    </xf>
    <xf numFmtId="3" fontId="4" fillId="6" borderId="28" xfId="0" applyNumberFormat="1" applyFont="1" applyFill="1" applyBorder="1" applyAlignment="1" applyProtection="1">
      <alignment vertical="center"/>
    </xf>
    <xf numFmtId="9" fontId="3" fillId="2" borderId="17" xfId="0" applyNumberFormat="1" applyFont="1" applyFill="1" applyBorder="1" applyAlignment="1" applyProtection="1">
      <alignment horizontal="center" vertical="center"/>
    </xf>
    <xf numFmtId="9" fontId="3" fillId="5" borderId="10" xfId="0" applyNumberFormat="1" applyFont="1" applyFill="1" applyBorder="1" applyAlignment="1" applyProtection="1">
      <alignment horizontal="center" vertical="center"/>
    </xf>
    <xf numFmtId="9" fontId="3" fillId="5" borderId="11" xfId="0" applyNumberFormat="1" applyFont="1" applyFill="1" applyBorder="1" applyAlignment="1" applyProtection="1">
      <alignment horizontal="center" vertical="center"/>
    </xf>
    <xf numFmtId="9" fontId="3" fillId="6" borderId="10" xfId="0" applyNumberFormat="1" applyFont="1" applyFill="1" applyBorder="1" applyAlignment="1" applyProtection="1">
      <alignment horizontal="center" vertical="center"/>
    </xf>
    <xf numFmtId="9" fontId="3" fillId="6" borderId="11" xfId="0" applyNumberFormat="1" applyFont="1" applyFill="1" applyBorder="1" applyAlignment="1" applyProtection="1">
      <alignment horizontal="center" vertical="center"/>
    </xf>
    <xf numFmtId="9" fontId="3" fillId="2" borderId="10" xfId="0" applyNumberFormat="1" applyFont="1" applyFill="1" applyBorder="1" applyAlignment="1" applyProtection="1">
      <alignment horizontal="center" vertical="center"/>
    </xf>
    <xf numFmtId="9" fontId="3" fillId="0" borderId="10" xfId="0" applyNumberFormat="1" applyFont="1" applyFill="1" applyBorder="1" applyAlignment="1" applyProtection="1">
      <alignment horizontal="center" vertical="center"/>
    </xf>
    <xf numFmtId="3" fontId="4" fillId="2" borderId="0" xfId="0" applyNumberFormat="1" applyFont="1" applyFill="1" applyBorder="1" applyAlignment="1" applyProtection="1">
      <alignment vertical="center"/>
    </xf>
    <xf numFmtId="3" fontId="4" fillId="5" borderId="26" xfId="0" applyNumberFormat="1" applyFont="1" applyFill="1" applyBorder="1" applyAlignment="1" applyProtection="1">
      <alignment vertical="center"/>
    </xf>
    <xf numFmtId="3" fontId="4" fillId="2" borderId="10" xfId="2" applyNumberFormat="1" applyFont="1" applyFill="1" applyBorder="1" applyAlignment="1" applyProtection="1">
      <alignment vertical="center"/>
    </xf>
    <xf numFmtId="3" fontId="4" fillId="2" borderId="11" xfId="2" applyNumberFormat="1" applyFont="1" applyFill="1" applyBorder="1" applyAlignment="1" applyProtection="1">
      <alignment vertical="center"/>
    </xf>
    <xf numFmtId="3" fontId="4" fillId="5" borderId="10" xfId="2" applyNumberFormat="1" applyFont="1" applyFill="1" applyBorder="1" applyAlignment="1" applyProtection="1">
      <alignment vertical="center"/>
    </xf>
    <xf numFmtId="3" fontId="4" fillId="5" borderId="11" xfId="2" applyNumberFormat="1" applyFont="1" applyFill="1" applyBorder="1" applyAlignment="1" applyProtection="1">
      <alignment vertical="center"/>
    </xf>
    <xf numFmtId="3" fontId="4" fillId="6" borderId="10" xfId="2" applyNumberFormat="1" applyFont="1" applyFill="1" applyBorder="1" applyAlignment="1" applyProtection="1">
      <alignment vertical="center"/>
    </xf>
    <xf numFmtId="3" fontId="4" fillId="6" borderId="11" xfId="2" applyNumberFormat="1" applyFont="1" applyFill="1" applyBorder="1" applyAlignment="1" applyProtection="1">
      <alignment vertical="center"/>
    </xf>
    <xf numFmtId="3" fontId="4" fillId="5" borderId="0" xfId="2" applyNumberFormat="1" applyFont="1" applyFill="1" applyBorder="1" applyAlignment="1" applyProtection="1">
      <alignment vertical="center"/>
    </xf>
    <xf numFmtId="3" fontId="4" fillId="6" borderId="0" xfId="2" applyNumberFormat="1" applyFont="1" applyFill="1" applyBorder="1" applyAlignment="1" applyProtection="1">
      <alignment vertical="center"/>
    </xf>
    <xf numFmtId="3" fontId="4" fillId="2" borderId="26" xfId="2" applyNumberFormat="1" applyFont="1" applyFill="1" applyBorder="1" applyAlignment="1" applyProtection="1">
      <alignment vertical="center"/>
    </xf>
    <xf numFmtId="3" fontId="4" fillId="2" borderId="27" xfId="2" applyNumberFormat="1" applyFont="1" applyFill="1" applyBorder="1" applyAlignment="1" applyProtection="1">
      <alignment vertical="center"/>
    </xf>
    <xf numFmtId="9" fontId="3" fillId="2" borderId="0" xfId="0" applyNumberFormat="1" applyFont="1" applyFill="1" applyBorder="1" applyAlignment="1" applyProtection="1">
      <alignment horizontal="center" vertical="center"/>
    </xf>
    <xf numFmtId="9" fontId="3" fillId="5" borderId="0" xfId="0" applyNumberFormat="1" applyFont="1" applyFill="1" applyBorder="1" applyAlignment="1" applyProtection="1">
      <alignment horizontal="center" vertical="center"/>
    </xf>
    <xf numFmtId="9" fontId="3" fillId="6" borderId="0" xfId="0" applyNumberFormat="1" applyFont="1" applyFill="1" applyBorder="1" applyAlignment="1" applyProtection="1">
      <alignment horizontal="center" vertical="center"/>
    </xf>
    <xf numFmtId="3" fontId="3" fillId="2" borderId="10" xfId="0" applyNumberFormat="1" applyFont="1" applyFill="1" applyBorder="1" applyAlignment="1" applyProtection="1">
      <alignment vertical="center"/>
    </xf>
    <xf numFmtId="3" fontId="3" fillId="5" borderId="10" xfId="0" applyNumberFormat="1" applyFont="1" applyFill="1" applyBorder="1" applyAlignment="1" applyProtection="1">
      <alignment vertical="center"/>
    </xf>
    <xf numFmtId="3" fontId="3" fillId="5" borderId="11" xfId="0" applyNumberFormat="1" applyFont="1" applyFill="1" applyBorder="1" applyAlignment="1" applyProtection="1">
      <alignment vertical="center"/>
    </xf>
    <xf numFmtId="3" fontId="3" fillId="6" borderId="10" xfId="0" applyNumberFormat="1" applyFont="1" applyFill="1" applyBorder="1" applyAlignment="1" applyProtection="1">
      <alignment vertical="center"/>
    </xf>
    <xf numFmtId="3" fontId="3" fillId="6" borderId="11" xfId="0" applyNumberFormat="1" applyFont="1" applyFill="1" applyBorder="1" applyAlignment="1" applyProtection="1">
      <alignment vertical="center"/>
    </xf>
    <xf numFmtId="165" fontId="3" fillId="5" borderId="27" xfId="0" applyNumberFormat="1" applyFont="1" applyFill="1" applyBorder="1" applyAlignment="1" applyProtection="1">
      <alignment horizontal="center" vertical="center"/>
    </xf>
    <xf numFmtId="165" fontId="3" fillId="6" borderId="27" xfId="0" applyNumberFormat="1" applyFont="1" applyFill="1" applyBorder="1" applyAlignment="1" applyProtection="1">
      <alignment horizontal="center" vertical="center"/>
    </xf>
    <xf numFmtId="3" fontId="4" fillId="2" borderId="15" xfId="0" applyNumberFormat="1" applyFont="1" applyFill="1" applyBorder="1" applyAlignment="1" applyProtection="1">
      <alignment vertical="center"/>
    </xf>
    <xf numFmtId="0" fontId="4" fillId="0" borderId="29" xfId="0" applyFont="1" applyBorder="1" applyAlignment="1" applyProtection="1">
      <alignment vertical="center"/>
    </xf>
    <xf numFmtId="0" fontId="3" fillId="4" borderId="30" xfId="0" applyFont="1" applyFill="1" applyBorder="1" applyAlignment="1" applyProtection="1">
      <alignment horizontal="left" vertical="center"/>
    </xf>
    <xf numFmtId="3" fontId="9" fillId="4" borderId="31" xfId="0" applyNumberFormat="1" applyFont="1" applyFill="1" applyBorder="1" applyAlignment="1" applyProtection="1">
      <alignment vertical="center"/>
    </xf>
    <xf numFmtId="9" fontId="3" fillId="4" borderId="24" xfId="0" applyNumberFormat="1" applyFont="1" applyFill="1" applyBorder="1" applyAlignment="1" applyProtection="1">
      <alignment horizontal="center" vertical="center"/>
    </xf>
    <xf numFmtId="9" fontId="3" fillId="4" borderId="32" xfId="0" applyNumberFormat="1" applyFont="1" applyFill="1" applyBorder="1" applyAlignment="1" applyProtection="1">
      <alignment horizontal="center" vertical="center"/>
    </xf>
    <xf numFmtId="9" fontId="3" fillId="4" borderId="33" xfId="0" applyNumberFormat="1" applyFont="1" applyFill="1" applyBorder="1" applyAlignment="1" applyProtection="1">
      <alignment horizontal="center" vertical="center"/>
    </xf>
    <xf numFmtId="9" fontId="3" fillId="0" borderId="7" xfId="0" applyNumberFormat="1" applyFont="1" applyFill="1" applyBorder="1" applyAlignment="1" applyProtection="1">
      <alignment horizontal="center" vertical="center"/>
    </xf>
    <xf numFmtId="9" fontId="4" fillId="2" borderId="15" xfId="0" applyNumberFormat="1" applyFont="1" applyFill="1" applyBorder="1" applyAlignment="1" applyProtection="1">
      <alignment horizontal="center" vertical="center"/>
    </xf>
    <xf numFmtId="9" fontId="4" fillId="0" borderId="12" xfId="0" applyNumberFormat="1" applyFont="1" applyFill="1" applyBorder="1" applyAlignment="1" applyProtection="1">
      <alignment horizontal="center" vertical="center"/>
    </xf>
    <xf numFmtId="9" fontId="4" fillId="0" borderId="10" xfId="0" applyNumberFormat="1" applyFont="1" applyFill="1" applyBorder="1" applyAlignment="1" applyProtection="1">
      <alignment horizontal="center" vertical="center"/>
    </xf>
    <xf numFmtId="9" fontId="4" fillId="2" borderId="10" xfId="0" applyNumberFormat="1" applyFont="1" applyFill="1" applyBorder="1" applyAlignment="1" applyProtection="1">
      <alignment horizontal="center" vertical="center"/>
    </xf>
    <xf numFmtId="9" fontId="4" fillId="2" borderId="23" xfId="2" applyNumberFormat="1" applyFont="1" applyFill="1" applyBorder="1" applyAlignment="1" applyProtection="1">
      <alignment horizontal="center" vertical="center"/>
    </xf>
    <xf numFmtId="9" fontId="3" fillId="0" borderId="12" xfId="0" applyNumberFormat="1" applyFont="1" applyFill="1" applyBorder="1" applyAlignment="1" applyProtection="1">
      <alignment horizontal="center" vertical="center"/>
    </xf>
    <xf numFmtId="9" fontId="3" fillId="0" borderId="10" xfId="2" applyNumberFormat="1" applyFont="1" applyFill="1" applyBorder="1" applyAlignment="1" applyProtection="1">
      <alignment horizontal="center" vertical="center"/>
    </xf>
    <xf numFmtId="9" fontId="3" fillId="0" borderId="10" xfId="1" applyNumberFormat="1" applyFont="1" applyFill="1" applyBorder="1" applyAlignment="1" applyProtection="1">
      <alignment horizontal="center" vertical="center"/>
    </xf>
    <xf numFmtId="9" fontId="4" fillId="2" borderId="11" xfId="0" applyNumberFormat="1" applyFont="1" applyFill="1" applyBorder="1" applyAlignment="1" applyProtection="1">
      <alignment horizontal="center" vertical="center"/>
    </xf>
    <xf numFmtId="9" fontId="4" fillId="2" borderId="10" xfId="2" applyNumberFormat="1" applyFont="1" applyFill="1" applyBorder="1" applyAlignment="1" applyProtection="1">
      <alignment horizontal="center" vertical="center"/>
    </xf>
    <xf numFmtId="9" fontId="4" fillId="2" borderId="27" xfId="2" applyNumberFormat="1" applyFont="1" applyFill="1" applyBorder="1" applyAlignment="1" applyProtection="1">
      <alignment horizontal="center" vertical="center"/>
    </xf>
    <xf numFmtId="9" fontId="9" fillId="0" borderId="24" xfId="0" applyNumberFormat="1" applyFont="1" applyFill="1" applyBorder="1" applyAlignment="1" applyProtection="1">
      <alignment horizontal="center" vertical="center"/>
    </xf>
    <xf numFmtId="9" fontId="3" fillId="0" borderId="12" xfId="2" applyNumberFormat="1" applyFont="1" applyFill="1" applyBorder="1" applyAlignment="1" applyProtection="1">
      <alignment horizontal="center" vertical="center"/>
    </xf>
    <xf numFmtId="9" fontId="3" fillId="2" borderId="12" xfId="2" applyNumberFormat="1" applyFont="1" applyFill="1" applyBorder="1" applyAlignment="1" applyProtection="1">
      <alignment horizontal="center" vertical="center"/>
    </xf>
    <xf numFmtId="9" fontId="9" fillId="0" borderId="15" xfId="0" applyNumberFormat="1" applyFont="1" applyFill="1" applyBorder="1" applyAlignment="1" applyProtection="1">
      <alignment horizontal="center" vertical="center"/>
    </xf>
    <xf numFmtId="9" fontId="4" fillId="0" borderId="15" xfId="0" applyNumberFormat="1" applyFont="1" applyFill="1" applyBorder="1" applyAlignment="1" applyProtection="1">
      <alignment horizontal="center" vertical="center"/>
    </xf>
    <xf numFmtId="9" fontId="3" fillId="4" borderId="24" xfId="2" applyNumberFormat="1" applyFont="1" applyFill="1" applyBorder="1" applyAlignment="1" applyProtection="1">
      <alignment horizontal="center" vertical="center"/>
    </xf>
    <xf numFmtId="0" fontId="3" fillId="0" borderId="7" xfId="0" applyFont="1" applyFill="1" applyBorder="1" applyAlignment="1" applyProtection="1">
      <alignment horizontal="right" vertical="center"/>
    </xf>
    <xf numFmtId="3" fontId="4" fillId="0" borderId="10" xfId="0" applyNumberFormat="1" applyFont="1" applyFill="1" applyBorder="1" applyAlignment="1" applyProtection="1">
      <alignment horizontal="right" vertical="center"/>
    </xf>
    <xf numFmtId="165" fontId="3" fillId="0" borderId="25" xfId="0" applyNumberFormat="1" applyFont="1" applyFill="1" applyBorder="1" applyAlignment="1" applyProtection="1">
      <alignment horizontal="right" vertical="center"/>
    </xf>
    <xf numFmtId="3" fontId="4" fillId="0" borderId="12" xfId="0" applyNumberFormat="1" applyFont="1" applyFill="1" applyBorder="1" applyAlignment="1" applyProtection="1">
      <alignment horizontal="right" vertical="center"/>
    </xf>
    <xf numFmtId="3" fontId="4" fillId="0" borderId="0" xfId="0" applyNumberFormat="1" applyFont="1" applyFill="1" applyBorder="1" applyAlignment="1" applyProtection="1">
      <alignment horizontal="right" vertical="center"/>
    </xf>
    <xf numFmtId="3" fontId="3" fillId="0" borderId="12" xfId="0" applyNumberFormat="1" applyFont="1" applyFill="1" applyBorder="1" applyAlignment="1" applyProtection="1">
      <alignment horizontal="right" vertical="center"/>
    </xf>
    <xf numFmtId="165" fontId="3" fillId="0" borderId="10"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xf>
    <xf numFmtId="3" fontId="3" fillId="0" borderId="10" xfId="0" applyNumberFormat="1" applyFont="1" applyFill="1" applyBorder="1" applyAlignment="1" applyProtection="1">
      <alignment horizontal="right" vertical="center"/>
    </xf>
    <xf numFmtId="9" fontId="3" fillId="0" borderId="25" xfId="0" applyNumberFormat="1" applyFont="1" applyFill="1" applyBorder="1" applyAlignment="1" applyProtection="1">
      <alignment horizontal="right" vertical="center"/>
    </xf>
    <xf numFmtId="9" fontId="3" fillId="0" borderId="10" xfId="0" applyNumberFormat="1" applyFont="1" applyFill="1" applyBorder="1" applyAlignment="1" applyProtection="1">
      <alignment horizontal="right" vertical="center"/>
    </xf>
    <xf numFmtId="0" fontId="3" fillId="0" borderId="10" xfId="0" applyFont="1" applyFill="1" applyBorder="1" applyAlignment="1" applyProtection="1">
      <alignment horizontal="right" vertical="center"/>
    </xf>
    <xf numFmtId="0" fontId="3" fillId="0" borderId="11" xfId="0" applyFont="1" applyFill="1" applyBorder="1" applyAlignment="1" applyProtection="1">
      <alignment horizontal="right" vertical="center"/>
    </xf>
    <xf numFmtId="3" fontId="4" fillId="0" borderId="34" xfId="0" applyNumberFormat="1" applyFont="1" applyFill="1" applyBorder="1" applyAlignment="1" applyProtection="1">
      <alignment horizontal="right" vertical="center"/>
    </xf>
    <xf numFmtId="3" fontId="9" fillId="0" borderId="24" xfId="0" applyNumberFormat="1" applyFont="1" applyFill="1" applyBorder="1" applyAlignment="1" applyProtection="1">
      <alignment horizontal="right" vertical="center"/>
    </xf>
    <xf numFmtId="3" fontId="3" fillId="0" borderId="0" xfId="0" applyNumberFormat="1" applyFont="1" applyFill="1" applyBorder="1" applyAlignment="1" applyProtection="1">
      <alignment horizontal="right" vertical="center"/>
    </xf>
    <xf numFmtId="3" fontId="4" fillId="0" borderId="11" xfId="0" applyNumberFormat="1" applyFont="1" applyFill="1" applyBorder="1" applyAlignment="1" applyProtection="1">
      <alignment horizontal="right" vertical="center"/>
    </xf>
    <xf numFmtId="3" fontId="3" fillId="0" borderId="35" xfId="0" applyNumberFormat="1" applyFont="1" applyFill="1" applyBorder="1" applyAlignment="1" applyProtection="1">
      <alignment horizontal="right" vertical="center"/>
    </xf>
    <xf numFmtId="3" fontId="4" fillId="0" borderId="36" xfId="0" applyNumberFormat="1" applyFont="1" applyFill="1" applyBorder="1" applyAlignment="1" applyProtection="1">
      <alignment horizontal="right" vertical="center"/>
    </xf>
    <xf numFmtId="3" fontId="9" fillId="0" borderId="15" xfId="0" applyNumberFormat="1" applyFont="1" applyFill="1" applyBorder="1" applyAlignment="1" applyProtection="1">
      <alignment horizontal="right" vertical="center"/>
    </xf>
    <xf numFmtId="3" fontId="9" fillId="4" borderId="31" xfId="0" applyNumberFormat="1" applyFont="1" applyFill="1" applyBorder="1" applyAlignment="1" applyProtection="1">
      <alignment horizontal="right" vertical="center"/>
    </xf>
    <xf numFmtId="165" fontId="3" fillId="6" borderId="28" xfId="0" applyNumberFormat="1" applyFont="1" applyFill="1" applyBorder="1" applyAlignment="1" applyProtection="1">
      <alignment horizontal="center" vertical="center"/>
    </xf>
    <xf numFmtId="0" fontId="0" fillId="0" borderId="2" xfId="0" applyBorder="1" applyProtection="1"/>
    <xf numFmtId="0" fontId="4" fillId="0" borderId="37" xfId="0" applyFont="1" applyFill="1" applyBorder="1" applyAlignment="1" applyProtection="1">
      <alignment vertical="center" wrapText="1"/>
      <protection locked="0"/>
    </xf>
    <xf numFmtId="3" fontId="4" fillId="0" borderId="38" xfId="0" applyNumberFormat="1" applyFont="1" applyFill="1" applyBorder="1" applyAlignment="1" applyProtection="1">
      <alignment wrapText="1"/>
      <protection locked="0"/>
    </xf>
    <xf numFmtId="0" fontId="4" fillId="0" borderId="39" xfId="0" applyFont="1" applyFill="1" applyBorder="1" applyAlignment="1" applyProtection="1">
      <alignment horizontal="left" vertical="center" wrapText="1"/>
      <protection locked="0"/>
    </xf>
    <xf numFmtId="0" fontId="3" fillId="0" borderId="39" xfId="0" applyFont="1" applyFill="1" applyBorder="1" applyAlignment="1" applyProtection="1">
      <alignment horizontal="left" vertical="center" wrapText="1"/>
      <protection locked="0"/>
    </xf>
    <xf numFmtId="0" fontId="4" fillId="0" borderId="39" xfId="0" applyFont="1" applyFill="1" applyBorder="1" applyAlignment="1" applyProtection="1">
      <alignment vertical="center" wrapText="1"/>
      <protection locked="0"/>
    </xf>
    <xf numFmtId="0" fontId="18" fillId="0" borderId="39" xfId="0" applyFont="1" applyFill="1" applyBorder="1" applyAlignment="1" applyProtection="1">
      <alignment vertical="center" wrapText="1"/>
      <protection locked="0"/>
    </xf>
    <xf numFmtId="0" fontId="3" fillId="0" borderId="39" xfId="0" applyFont="1" applyFill="1" applyBorder="1" applyAlignment="1" applyProtection="1">
      <alignment vertical="center" wrapText="1"/>
      <protection locked="0"/>
    </xf>
    <xf numFmtId="0" fontId="4" fillId="0" borderId="0" xfId="0" applyFont="1" applyFill="1" applyBorder="1" applyAlignment="1" applyProtection="1">
      <alignment horizontal="left" vertical="center" wrapText="1"/>
      <protection locked="0"/>
    </xf>
    <xf numFmtId="0" fontId="8" fillId="0" borderId="39" xfId="0" applyFont="1" applyFill="1" applyBorder="1" applyAlignment="1" applyProtection="1">
      <alignment vertical="center" wrapText="1"/>
      <protection locked="0"/>
    </xf>
    <xf numFmtId="0" fontId="4" fillId="0" borderId="38" xfId="0" applyFont="1" applyFill="1" applyBorder="1" applyAlignment="1" applyProtection="1">
      <alignment vertical="center" wrapText="1"/>
      <protection locked="0"/>
    </xf>
    <xf numFmtId="3" fontId="4" fillId="0" borderId="40" xfId="0" applyNumberFormat="1" applyFont="1" applyFill="1" applyBorder="1" applyAlignment="1" applyProtection="1">
      <alignment vertical="center" wrapText="1"/>
      <protection locked="0"/>
    </xf>
    <xf numFmtId="3" fontId="4" fillId="0" borderId="15" xfId="0" applyNumberFormat="1" applyFont="1" applyFill="1" applyBorder="1" applyAlignment="1" applyProtection="1">
      <alignment vertical="center"/>
    </xf>
    <xf numFmtId="3" fontId="3" fillId="0" borderId="25" xfId="0" applyNumberFormat="1" applyFont="1" applyFill="1" applyBorder="1" applyAlignment="1" applyProtection="1">
      <alignment vertical="center"/>
    </xf>
    <xf numFmtId="3" fontId="9" fillId="0" borderId="25" xfId="0" applyNumberFormat="1" applyFont="1" applyFill="1" applyBorder="1" applyAlignment="1" applyProtection="1">
      <alignment horizontal="right" vertical="center"/>
    </xf>
    <xf numFmtId="3" fontId="9" fillId="0" borderId="10" xfId="0" applyNumberFormat="1" applyFont="1" applyFill="1" applyBorder="1" applyAlignment="1" applyProtection="1">
      <alignment horizontal="right" vertical="center"/>
    </xf>
    <xf numFmtId="3" fontId="4" fillId="0" borderId="27" xfId="0" applyNumberFormat="1" applyFont="1" applyFill="1" applyBorder="1" applyAlignment="1" applyProtection="1">
      <alignment vertical="center"/>
    </xf>
    <xf numFmtId="3" fontId="4" fillId="0" borderId="11" xfId="0" applyNumberFormat="1" applyFont="1" applyFill="1" applyBorder="1" applyAlignment="1" applyProtection="1">
      <alignment vertical="center"/>
    </xf>
    <xf numFmtId="3" fontId="4" fillId="0" borderId="0" xfId="0" applyNumberFormat="1" applyFont="1" applyFill="1" applyBorder="1" applyAlignment="1" applyProtection="1">
      <alignment vertical="center"/>
    </xf>
    <xf numFmtId="0" fontId="23" fillId="0" borderId="0" xfId="0" applyFont="1" applyAlignment="1" applyProtection="1">
      <alignment horizontal="center" vertical="top"/>
    </xf>
    <xf numFmtId="3" fontId="4" fillId="0" borderId="10" xfId="0" applyNumberFormat="1" applyFont="1" applyFill="1" applyBorder="1" applyAlignment="1" applyProtection="1">
      <alignment horizontal="right" vertical="center" indent="1"/>
    </xf>
    <xf numFmtId="3" fontId="4" fillId="0" borderId="25" xfId="0" applyNumberFormat="1" applyFont="1" applyFill="1" applyBorder="1" applyAlignment="1" applyProtection="1">
      <alignment horizontal="right" vertical="center" indent="1"/>
    </xf>
    <xf numFmtId="3" fontId="3" fillId="0" borderId="25" xfId="2" applyNumberFormat="1" applyFont="1" applyFill="1" applyBorder="1" applyAlignment="1" applyProtection="1">
      <alignment horizontal="right" vertical="center" indent="1"/>
    </xf>
    <xf numFmtId="3" fontId="4" fillId="3" borderId="10" xfId="0" applyNumberFormat="1" applyFont="1" applyFill="1" applyBorder="1" applyAlignment="1" applyProtection="1">
      <alignment horizontal="right" vertical="center" indent="1"/>
      <protection locked="0"/>
    </xf>
    <xf numFmtId="3" fontId="4" fillId="0" borderId="12" xfId="0" applyNumberFormat="1" applyFont="1" applyBorder="1" applyAlignment="1" applyProtection="1">
      <alignment horizontal="right" indent="1"/>
    </xf>
    <xf numFmtId="3" fontId="3" fillId="0" borderId="25" xfId="1" applyNumberFormat="1" applyFont="1" applyFill="1" applyBorder="1" applyAlignment="1" applyProtection="1">
      <alignment horizontal="right" vertical="center" indent="1"/>
    </xf>
    <xf numFmtId="3" fontId="3" fillId="0" borderId="10" xfId="1" applyNumberFormat="1" applyFont="1" applyFill="1" applyBorder="1" applyAlignment="1" applyProtection="1">
      <alignment horizontal="right" vertical="center" indent="1"/>
    </xf>
    <xf numFmtId="3" fontId="4" fillId="3" borderId="0" xfId="0" applyNumberFormat="1" applyFont="1" applyFill="1" applyBorder="1" applyAlignment="1" applyProtection="1">
      <alignment horizontal="right" vertical="center" indent="1"/>
      <protection locked="0"/>
    </xf>
    <xf numFmtId="3" fontId="3" fillId="0" borderId="12" xfId="0" applyNumberFormat="1" applyFont="1" applyFill="1" applyBorder="1" applyAlignment="1" applyProtection="1">
      <alignment horizontal="right" vertical="center" indent="1"/>
    </xf>
    <xf numFmtId="0" fontId="3" fillId="0" borderId="10" xfId="0" applyFont="1" applyFill="1" applyBorder="1" applyAlignment="1" applyProtection="1">
      <alignment horizontal="right" vertical="center" indent="1"/>
    </xf>
    <xf numFmtId="3" fontId="4" fillId="3" borderId="10" xfId="2" applyNumberFormat="1" applyFont="1" applyFill="1" applyBorder="1" applyAlignment="1" applyProtection="1">
      <alignment horizontal="right" vertical="center" indent="1"/>
      <protection locked="0"/>
    </xf>
    <xf numFmtId="3" fontId="4" fillId="3" borderId="11" xfId="2" applyNumberFormat="1" applyFont="1" applyFill="1" applyBorder="1" applyAlignment="1" applyProtection="1">
      <alignment horizontal="right" vertical="center" indent="1"/>
      <protection locked="0"/>
    </xf>
    <xf numFmtId="3" fontId="4" fillId="3" borderId="27" xfId="2" applyNumberFormat="1" applyFont="1" applyFill="1" applyBorder="1" applyAlignment="1" applyProtection="1">
      <alignment horizontal="right" vertical="center" indent="1"/>
      <protection locked="0"/>
    </xf>
    <xf numFmtId="3" fontId="9" fillId="0" borderId="24" xfId="0" applyNumberFormat="1" applyFont="1" applyFill="1" applyBorder="1" applyAlignment="1" applyProtection="1">
      <alignment horizontal="right" vertical="center" indent="1"/>
    </xf>
    <xf numFmtId="3" fontId="3" fillId="0" borderId="11" xfId="0" applyNumberFormat="1" applyFont="1" applyFill="1" applyBorder="1" applyAlignment="1" applyProtection="1">
      <alignment horizontal="right" vertical="center" indent="1"/>
    </xf>
    <xf numFmtId="3" fontId="4" fillId="0" borderId="11" xfId="2" applyNumberFormat="1" applyFont="1" applyFill="1" applyBorder="1" applyAlignment="1" applyProtection="1">
      <alignment horizontal="right" vertical="center" indent="1"/>
    </xf>
    <xf numFmtId="3" fontId="3" fillId="0" borderId="12" xfId="2" applyNumberFormat="1" applyFont="1" applyFill="1" applyBorder="1" applyAlignment="1" applyProtection="1">
      <alignment horizontal="right" vertical="center" indent="1"/>
    </xf>
    <xf numFmtId="3" fontId="3" fillId="0" borderId="15" xfId="0" applyNumberFormat="1" applyFont="1" applyFill="1" applyBorder="1" applyAlignment="1" applyProtection="1">
      <alignment horizontal="right" vertical="center" indent="1"/>
    </xf>
    <xf numFmtId="3" fontId="4" fillId="3" borderId="15" xfId="0" applyNumberFormat="1" applyFont="1" applyFill="1" applyBorder="1" applyAlignment="1" applyProtection="1">
      <alignment horizontal="right" vertical="center" indent="1"/>
      <protection locked="0"/>
    </xf>
    <xf numFmtId="3" fontId="9" fillId="0" borderId="15" xfId="0" applyNumberFormat="1" applyFont="1" applyFill="1" applyBorder="1" applyAlignment="1" applyProtection="1">
      <alignment horizontal="right" vertical="center" indent="1"/>
    </xf>
    <xf numFmtId="3" fontId="4" fillId="0" borderId="15" xfId="0" applyNumberFormat="1" applyFont="1" applyFill="1" applyBorder="1" applyAlignment="1" applyProtection="1">
      <alignment horizontal="right" vertical="center" indent="1"/>
      <protection locked="0"/>
    </xf>
    <xf numFmtId="3" fontId="9" fillId="4" borderId="31" xfId="0" applyNumberFormat="1" applyFont="1" applyFill="1" applyBorder="1" applyAlignment="1" applyProtection="1">
      <alignment horizontal="right" vertical="center" indent="1"/>
    </xf>
    <xf numFmtId="0" fontId="11" fillId="0" borderId="28" xfId="0" applyFont="1" applyFill="1" applyBorder="1" applyAlignment="1" applyProtection="1">
      <alignment horizontal="right" vertical="top"/>
    </xf>
    <xf numFmtId="166" fontId="4" fillId="0" borderId="0" xfId="0" applyNumberFormat="1" applyFont="1" applyAlignment="1" applyProtection="1">
      <alignment horizontal="left" vertical="top"/>
    </xf>
    <xf numFmtId="166" fontId="4" fillId="0" borderId="0" xfId="0" applyNumberFormat="1" applyFont="1" applyAlignment="1" applyProtection="1">
      <alignment vertical="top"/>
    </xf>
    <xf numFmtId="166" fontId="4" fillId="0" borderId="0" xfId="0" applyNumberFormat="1" applyFont="1" applyFill="1" applyBorder="1" applyAlignment="1" applyProtection="1">
      <alignment vertical="top"/>
    </xf>
    <xf numFmtId="166" fontId="4" fillId="0" borderId="0" xfId="0" applyNumberFormat="1" applyFont="1" applyFill="1" applyAlignment="1" applyProtection="1">
      <alignment horizontal="left" vertical="top"/>
    </xf>
    <xf numFmtId="0" fontId="15" fillId="0" borderId="34" xfId="0" applyFont="1" applyFill="1" applyBorder="1" applyAlignment="1" applyProtection="1">
      <alignment horizontal="left" vertical="top" wrapText="1"/>
    </xf>
    <xf numFmtId="0" fontId="15" fillId="0" borderId="26" xfId="0" applyFont="1" applyFill="1" applyBorder="1" applyAlignment="1" applyProtection="1">
      <alignment horizontal="left" vertical="top" wrapText="1"/>
    </xf>
    <xf numFmtId="0" fontId="21" fillId="0" borderId="11" xfId="0" applyFont="1" applyFill="1" applyBorder="1" applyAlignment="1" applyProtection="1">
      <alignment horizontal="right" vertical="center"/>
    </xf>
    <xf numFmtId="0" fontId="11" fillId="0" borderId="0" xfId="0" applyFont="1" applyFill="1" applyBorder="1" applyAlignment="1" applyProtection="1">
      <alignment vertical="center"/>
    </xf>
    <xf numFmtId="0" fontId="11" fillId="0" borderId="23" xfId="0" applyFont="1" applyFill="1" applyBorder="1" applyAlignment="1" applyProtection="1">
      <alignment vertical="center"/>
    </xf>
    <xf numFmtId="0" fontId="11" fillId="3" borderId="34" xfId="0" applyFont="1" applyFill="1" applyBorder="1" applyAlignment="1" applyProtection="1">
      <alignment vertical="center"/>
      <protection locked="0"/>
    </xf>
    <xf numFmtId="0" fontId="21" fillId="7" borderId="0" xfId="0" applyFont="1" applyFill="1" applyBorder="1" applyAlignment="1" applyProtection="1">
      <alignment horizontal="right" vertical="center"/>
      <protection locked="0"/>
    </xf>
    <xf numFmtId="0" fontId="11" fillId="3" borderId="17" xfId="0" applyFont="1" applyFill="1" applyBorder="1" applyAlignment="1" applyProtection="1">
      <alignment vertical="center"/>
      <protection locked="0"/>
    </xf>
    <xf numFmtId="0" fontId="11" fillId="7" borderId="23" xfId="0" applyFont="1" applyFill="1" applyBorder="1" applyAlignment="1" applyProtection="1">
      <alignment vertical="center"/>
      <protection locked="0"/>
    </xf>
    <xf numFmtId="0" fontId="11" fillId="0" borderId="0" xfId="0" applyFont="1" applyBorder="1" applyAlignment="1" applyProtection="1">
      <alignment horizontal="right" vertical="center"/>
    </xf>
    <xf numFmtId="0" fontId="11" fillId="0" borderId="0" xfId="0" applyFont="1" applyFill="1" applyAlignment="1" applyProtection="1">
      <alignment horizontal="right" vertical="center"/>
    </xf>
    <xf numFmtId="0" fontId="15" fillId="0" borderId="0" xfId="0" applyFont="1" applyFill="1" applyBorder="1" applyAlignment="1" applyProtection="1">
      <alignment horizontal="left" vertical="center" wrapText="1"/>
    </xf>
    <xf numFmtId="166" fontId="11" fillId="0" borderId="0" xfId="0" applyNumberFormat="1" applyFont="1" applyBorder="1" applyAlignment="1" applyProtection="1">
      <alignment vertical="center"/>
    </xf>
    <xf numFmtId="166" fontId="11" fillId="0" borderId="23" xfId="0" applyNumberFormat="1" applyFont="1" applyBorder="1" applyAlignment="1" applyProtection="1">
      <alignment vertical="center"/>
    </xf>
    <xf numFmtId="166" fontId="15" fillId="0" borderId="0" xfId="0" quotePrefix="1" applyNumberFormat="1" applyFont="1" applyFill="1" applyBorder="1" applyAlignment="1" applyProtection="1">
      <alignment vertical="center"/>
    </xf>
    <xf numFmtId="166" fontId="11" fillId="0" borderId="0" xfId="0" applyNumberFormat="1" applyFont="1" applyFill="1" applyBorder="1" applyAlignment="1" applyProtection="1">
      <alignment vertical="center"/>
    </xf>
    <xf numFmtId="166" fontId="11" fillId="0" borderId="23" xfId="0" applyNumberFormat="1" applyFont="1" applyFill="1" applyBorder="1" applyAlignment="1" applyProtection="1">
      <alignment vertical="center"/>
    </xf>
    <xf numFmtId="0" fontId="17" fillId="0" borderId="34" xfId="1" applyFont="1" applyBorder="1" applyAlignment="1" applyProtection="1">
      <alignment vertical="center"/>
    </xf>
    <xf numFmtId="0" fontId="17" fillId="0" borderId="26" xfId="1" applyFont="1" applyBorder="1" applyAlignment="1" applyProtection="1">
      <alignment vertical="center"/>
    </xf>
    <xf numFmtId="166" fontId="15" fillId="3" borderId="17" xfId="0" applyNumberFormat="1" applyFont="1" applyFill="1" applyBorder="1" applyAlignment="1" applyProtection="1">
      <alignment horizontal="center" vertical="center"/>
      <protection locked="0"/>
    </xf>
    <xf numFmtId="166" fontId="11" fillId="7" borderId="0" xfId="0" applyNumberFormat="1" applyFont="1" applyFill="1" applyBorder="1" applyAlignment="1" applyProtection="1">
      <alignment vertical="center"/>
      <protection locked="0"/>
    </xf>
    <xf numFmtId="0" fontId="15" fillId="0" borderId="23" xfId="0" applyFont="1" applyFill="1" applyBorder="1" applyAlignment="1" applyProtection="1">
      <alignment horizontal="left" vertical="center" wrapText="1"/>
    </xf>
    <xf numFmtId="166" fontId="15" fillId="0" borderId="0" xfId="0" applyNumberFormat="1" applyFont="1" applyFill="1" applyBorder="1" applyAlignment="1" applyProtection="1">
      <alignment vertical="center"/>
      <protection locked="0"/>
    </xf>
    <xf numFmtId="166" fontId="14" fillId="0" borderId="0" xfId="0" applyNumberFormat="1" applyFont="1" applyAlignment="1" applyProtection="1"/>
    <xf numFmtId="0" fontId="16" fillId="0" borderId="0" xfId="0" applyFont="1" applyAlignment="1" applyProtection="1">
      <alignment vertical="center"/>
    </xf>
    <xf numFmtId="0" fontId="21" fillId="0" borderId="0" xfId="0" applyFont="1" applyFill="1" applyBorder="1" applyAlignment="1" applyProtection="1">
      <alignment horizontal="right" vertical="center"/>
    </xf>
    <xf numFmtId="0" fontId="24" fillId="0" borderId="11" xfId="0" applyFont="1" applyBorder="1" applyAlignment="1" applyProtection="1">
      <alignment horizontal="right" vertical="center"/>
    </xf>
    <xf numFmtId="0" fontId="24" fillId="0" borderId="11" xfId="0" applyFont="1" applyFill="1" applyBorder="1" applyAlignment="1" applyProtection="1">
      <alignment horizontal="right" vertical="center"/>
    </xf>
    <xf numFmtId="0" fontId="15" fillId="0" borderId="11" xfId="0" applyFont="1" applyBorder="1" applyAlignment="1" applyProtection="1">
      <alignment horizontal="right" vertical="center"/>
    </xf>
    <xf numFmtId="0" fontId="15" fillId="0" borderId="11" xfId="0" applyFont="1" applyFill="1" applyBorder="1" applyAlignment="1" applyProtection="1">
      <alignment horizontal="right" vertical="center"/>
    </xf>
    <xf numFmtId="0" fontId="11" fillId="0" borderId="0" xfId="0" applyFont="1" applyFill="1" applyBorder="1" applyAlignment="1" applyProtection="1">
      <alignment vertical="center"/>
      <protection locked="0"/>
    </xf>
    <xf numFmtId="0" fontId="16" fillId="0" borderId="0" xfId="0" applyFont="1" applyAlignment="1" applyProtection="1">
      <alignment horizontal="center" vertical="center"/>
    </xf>
    <xf numFmtId="0" fontId="24" fillId="0" borderId="11" xfId="0" applyFont="1" applyBorder="1" applyAlignment="1" applyProtection="1">
      <alignment horizontal="right" vertical="top"/>
    </xf>
    <xf numFmtId="0" fontId="20" fillId="8" borderId="42" xfId="0" applyFont="1" applyFill="1" applyBorder="1" applyAlignment="1" applyProtection="1">
      <alignment horizontal="center" vertical="center"/>
    </xf>
    <xf numFmtId="0" fontId="16" fillId="8" borderId="3" xfId="0" applyFont="1" applyFill="1" applyBorder="1" applyAlignment="1" applyProtection="1">
      <alignment vertical="center"/>
    </xf>
    <xf numFmtId="0" fontId="23" fillId="8" borderId="3" xfId="0" applyFont="1" applyFill="1" applyBorder="1" applyAlignment="1" applyProtection="1">
      <alignment horizontal="center" vertical="center"/>
    </xf>
    <xf numFmtId="0" fontId="16" fillId="8" borderId="43" xfId="0" applyFont="1" applyFill="1" applyBorder="1" applyAlignment="1" applyProtection="1">
      <alignment vertical="center"/>
    </xf>
    <xf numFmtId="0" fontId="26" fillId="0" borderId="0" xfId="0" applyFont="1"/>
    <xf numFmtId="0" fontId="4" fillId="0" borderId="0" xfId="0" applyFont="1" applyAlignment="1">
      <alignment vertical="center"/>
    </xf>
    <xf numFmtId="9" fontId="4" fillId="0" borderId="0" xfId="0" applyNumberFormat="1" applyFont="1" applyAlignment="1">
      <alignment vertical="center"/>
    </xf>
    <xf numFmtId="0" fontId="4" fillId="0" borderId="0" xfId="0" applyFont="1" applyFill="1" applyBorder="1" applyAlignment="1">
      <alignment horizontal="left" vertical="center"/>
    </xf>
    <xf numFmtId="0" fontId="4" fillId="0" borderId="0" xfId="0" quotePrefix="1" applyFont="1" applyFill="1" applyBorder="1" applyAlignment="1">
      <alignment horizontal="left" vertical="center"/>
    </xf>
    <xf numFmtId="0" fontId="30" fillId="0" borderId="0" xfId="0" applyFont="1" applyAlignment="1">
      <alignment vertical="center"/>
    </xf>
    <xf numFmtId="0" fontId="31" fillId="0" borderId="0" xfId="0" applyFont="1" applyAlignment="1">
      <alignment horizontal="left" vertical="center"/>
    </xf>
    <xf numFmtId="0" fontId="8"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2" fillId="0" borderId="0" xfId="0" applyFont="1" applyFill="1" applyBorder="1" applyAlignment="1">
      <alignment horizontal="left" vertical="center"/>
    </xf>
    <xf numFmtId="0" fontId="26" fillId="0" borderId="0" xfId="0" applyFont="1" applyAlignment="1">
      <alignment vertical="center"/>
    </xf>
    <xf numFmtId="0" fontId="26" fillId="0" borderId="0" xfId="0" applyFont="1" applyFill="1" applyBorder="1" applyAlignment="1">
      <alignment horizontal="left" vertical="center"/>
    </xf>
    <xf numFmtId="0" fontId="34" fillId="0" borderId="0" xfId="0" applyFont="1" applyAlignment="1">
      <alignment vertical="center"/>
    </xf>
    <xf numFmtId="0" fontId="25" fillId="0" borderId="0" xfId="0" applyFont="1" applyAlignment="1">
      <alignment vertical="center"/>
    </xf>
    <xf numFmtId="0" fontId="35" fillId="0" borderId="0" xfId="0" applyFont="1" applyAlignment="1">
      <alignment horizontal="left" vertical="center"/>
    </xf>
    <xf numFmtId="0" fontId="32" fillId="0" borderId="0" xfId="0" applyFont="1" applyAlignment="1" applyProtection="1">
      <alignment vertical="center"/>
    </xf>
    <xf numFmtId="166" fontId="24" fillId="8" borderId="3" xfId="0" applyNumberFormat="1" applyFont="1" applyFill="1" applyBorder="1" applyAlignment="1" applyProtection="1">
      <alignment vertical="center"/>
    </xf>
    <xf numFmtId="166" fontId="36" fillId="8" borderId="3" xfId="0" applyNumberFormat="1" applyFont="1" applyFill="1" applyBorder="1" applyAlignment="1" applyProtection="1">
      <alignment horizontal="right" vertical="center"/>
    </xf>
    <xf numFmtId="168" fontId="20" fillId="9" borderId="17" xfId="0" applyNumberFormat="1" applyFont="1" applyFill="1" applyBorder="1" applyAlignment="1" applyProtection="1">
      <alignment horizontal="center" vertical="center"/>
    </xf>
    <xf numFmtId="166" fontId="15" fillId="0" borderId="0" xfId="0" applyNumberFormat="1" applyFont="1" applyBorder="1" applyAlignment="1" applyProtection="1">
      <alignment horizontal="right" vertical="center"/>
    </xf>
    <xf numFmtId="0" fontId="24" fillId="0" borderId="0" xfId="0" applyFont="1" applyBorder="1" applyAlignment="1" applyProtection="1">
      <alignment horizontal="right" vertical="center"/>
    </xf>
    <xf numFmtId="0" fontId="0" fillId="0" borderId="11" xfId="0" applyBorder="1" applyAlignment="1" applyProtection="1">
      <alignment vertical="center"/>
    </xf>
    <xf numFmtId="0" fontId="0" fillId="0" borderId="0" xfId="0" applyBorder="1" applyAlignment="1" applyProtection="1">
      <alignment vertical="center"/>
    </xf>
    <xf numFmtId="0" fontId="0" fillId="0" borderId="28" xfId="0" applyBorder="1" applyAlignment="1" applyProtection="1">
      <alignment vertical="center"/>
    </xf>
    <xf numFmtId="0" fontId="0" fillId="0" borderId="34" xfId="0" applyBorder="1" applyAlignment="1" applyProtection="1">
      <alignment vertical="center"/>
    </xf>
    <xf numFmtId="166" fontId="24" fillId="0" borderId="0" xfId="0" applyNumberFormat="1" applyFont="1" applyBorder="1" applyAlignment="1" applyProtection="1">
      <alignment horizontal="right" vertical="center"/>
    </xf>
    <xf numFmtId="0" fontId="4" fillId="0" borderId="0" xfId="0" applyFont="1" applyFill="1" applyBorder="1" applyAlignment="1" applyProtection="1">
      <alignment vertical="top" wrapText="1"/>
    </xf>
    <xf numFmtId="0" fontId="38" fillId="0" borderId="0" xfId="0" applyFont="1" applyAlignment="1">
      <alignment vertical="center" wrapText="1"/>
    </xf>
    <xf numFmtId="0" fontId="4" fillId="0" borderId="0" xfId="0" applyFont="1" applyAlignment="1" applyProtection="1">
      <alignment horizontal="left" vertical="top" wrapText="1"/>
    </xf>
    <xf numFmtId="9" fontId="38" fillId="2" borderId="10" xfId="0" applyNumberFormat="1" applyFont="1" applyFill="1" applyBorder="1" applyAlignment="1" applyProtection="1">
      <alignment horizontal="center" vertical="center"/>
    </xf>
    <xf numFmtId="3" fontId="38" fillId="2" borderId="27" xfId="0" applyNumberFormat="1" applyFont="1" applyFill="1" applyBorder="1" applyAlignment="1" applyProtection="1">
      <alignment vertical="center"/>
    </xf>
    <xf numFmtId="3" fontId="38" fillId="0" borderId="15" xfId="0" applyNumberFormat="1" applyFont="1" applyFill="1" applyBorder="1" applyAlignment="1" applyProtection="1">
      <alignment horizontal="right" vertical="center"/>
    </xf>
    <xf numFmtId="3" fontId="38" fillId="0" borderId="10" xfId="0" applyNumberFormat="1" applyFont="1" applyFill="1" applyBorder="1" applyAlignment="1" applyProtection="1">
      <alignment vertical="center"/>
    </xf>
    <xf numFmtId="0" fontId="4" fillId="10" borderId="17" xfId="0" applyFont="1" applyFill="1" applyBorder="1" applyAlignment="1" applyProtection="1">
      <alignment vertical="top" wrapText="1"/>
    </xf>
    <xf numFmtId="3" fontId="4" fillId="10" borderId="10" xfId="0" applyNumberFormat="1" applyFont="1" applyFill="1" applyBorder="1" applyAlignment="1" applyProtection="1">
      <alignment horizontal="right" vertical="center" indent="1"/>
    </xf>
    <xf numFmtId="3" fontId="4" fillId="10" borderId="12" xfId="0" applyNumberFormat="1" applyFont="1" applyFill="1" applyBorder="1" applyAlignment="1" applyProtection="1">
      <alignment horizontal="right" vertical="center" indent="1"/>
    </xf>
    <xf numFmtId="3" fontId="4" fillId="10" borderId="23" xfId="2" applyNumberFormat="1" applyFont="1" applyFill="1" applyBorder="1" applyAlignment="1" applyProtection="1">
      <alignment horizontal="right" vertical="center" indent="1"/>
    </xf>
    <xf numFmtId="3" fontId="3" fillId="10" borderId="15" xfId="2" applyNumberFormat="1" applyFont="1" applyFill="1" applyBorder="1" applyAlignment="1" applyProtection="1">
      <alignment horizontal="right" vertical="center" indent="1"/>
    </xf>
    <xf numFmtId="167" fontId="38" fillId="3" borderId="10" xfId="0" applyNumberFormat="1" applyFont="1" applyFill="1" applyBorder="1" applyAlignment="1" applyProtection="1">
      <alignment horizontal="right" vertical="center" indent="1"/>
    </xf>
    <xf numFmtId="3" fontId="3" fillId="0" borderId="12" xfId="2" applyNumberFormat="1" applyFont="1" applyFill="1" applyBorder="1" applyAlignment="1" applyProtection="1">
      <alignment horizontal="right" vertical="center"/>
    </xf>
    <xf numFmtId="9" fontId="4" fillId="2" borderId="15" xfId="0" quotePrefix="1" applyNumberFormat="1" applyFont="1" applyFill="1" applyBorder="1" applyAlignment="1" applyProtection="1">
      <alignment horizontal="center" vertical="center"/>
    </xf>
    <xf numFmtId="3" fontId="4" fillId="0" borderId="36" xfId="0" quotePrefix="1" applyNumberFormat="1" applyFont="1" applyFill="1" applyBorder="1" applyAlignment="1" applyProtection="1">
      <alignment horizontal="right" vertical="center"/>
    </xf>
    <xf numFmtId="0" fontId="39" fillId="0" borderId="1" xfId="0" applyFont="1" applyBorder="1" applyAlignment="1" applyProtection="1">
      <alignment vertical="center"/>
    </xf>
    <xf numFmtId="3" fontId="4" fillId="0" borderId="0" xfId="0" applyNumberFormat="1" applyFont="1" applyAlignment="1" applyProtection="1">
      <alignment vertical="top" wrapText="1"/>
    </xf>
    <xf numFmtId="3" fontId="4" fillId="0" borderId="0" xfId="2" applyNumberFormat="1" applyFont="1" applyFill="1" applyBorder="1" applyAlignment="1" applyProtection="1">
      <alignment horizontal="right" vertical="center" indent="1"/>
    </xf>
    <xf numFmtId="0" fontId="4" fillId="0" borderId="0" xfId="0" applyFont="1" applyFill="1" applyAlignment="1" applyProtection="1">
      <alignment vertical="top" wrapText="1"/>
    </xf>
    <xf numFmtId="0" fontId="0" fillId="0" borderId="3" xfId="0" applyBorder="1" applyAlignment="1"/>
    <xf numFmtId="0" fontId="0" fillId="0" borderId="0" xfId="0" applyBorder="1" applyAlignment="1"/>
    <xf numFmtId="0" fontId="22" fillId="8" borderId="0" xfId="0" applyFont="1" applyFill="1" applyAlignment="1" applyProtection="1">
      <alignment horizontal="center" vertical="center" wrapText="1"/>
    </xf>
    <xf numFmtId="0" fontId="22" fillId="8" borderId="0" xfId="0" applyFont="1" applyFill="1" applyAlignment="1" applyProtection="1">
      <alignment horizontal="center" vertical="center"/>
    </xf>
    <xf numFmtId="0" fontId="22" fillId="0" borderId="0" xfId="0" applyFont="1" applyAlignment="1" applyProtection="1">
      <alignment horizontal="center" vertical="top"/>
    </xf>
    <xf numFmtId="166" fontId="15" fillId="3" borderId="42" xfId="0" applyNumberFormat="1" applyFont="1" applyFill="1" applyBorder="1" applyAlignment="1" applyProtection="1">
      <alignment horizontal="center" vertical="center"/>
      <protection locked="0"/>
    </xf>
    <xf numFmtId="166" fontId="15" fillId="3" borderId="43" xfId="0" applyNumberFormat="1" applyFont="1" applyFill="1" applyBorder="1" applyAlignment="1" applyProtection="1">
      <alignment horizontal="center" vertical="center"/>
      <protection locked="0"/>
    </xf>
    <xf numFmtId="0" fontId="15" fillId="3" borderId="42" xfId="0" applyFont="1" applyFill="1" applyBorder="1" applyAlignment="1" applyProtection="1">
      <alignment horizontal="center" vertical="center"/>
      <protection locked="0"/>
    </xf>
    <xf numFmtId="0" fontId="15" fillId="3" borderId="43" xfId="0" applyFont="1" applyFill="1" applyBorder="1" applyAlignment="1" applyProtection="1">
      <alignment horizontal="center" vertical="center"/>
      <protection locked="0"/>
    </xf>
    <xf numFmtId="0" fontId="15" fillId="3" borderId="42" xfId="0" applyFont="1" applyFill="1" applyBorder="1" applyAlignment="1" applyProtection="1">
      <alignment horizontal="left" vertical="center" wrapText="1"/>
      <protection locked="0"/>
    </xf>
    <xf numFmtId="0" fontId="15" fillId="3" borderId="3" xfId="0" applyFont="1" applyFill="1" applyBorder="1" applyAlignment="1" applyProtection="1">
      <alignment horizontal="left" vertical="center" wrapText="1"/>
      <protection locked="0"/>
    </xf>
    <xf numFmtId="0" fontId="15" fillId="3" borderId="43" xfId="0" applyFont="1" applyFill="1" applyBorder="1" applyAlignment="1" applyProtection="1">
      <alignment horizontal="left" vertical="center" wrapText="1"/>
      <protection locked="0"/>
    </xf>
    <xf numFmtId="166" fontId="15" fillId="3" borderId="42" xfId="0" quotePrefix="1" applyNumberFormat="1" applyFont="1" applyFill="1" applyBorder="1" applyAlignment="1" applyProtection="1">
      <alignment horizontal="center" vertical="center"/>
      <protection locked="0"/>
    </xf>
    <xf numFmtId="166" fontId="15" fillId="3" borderId="43" xfId="0" quotePrefix="1" applyNumberFormat="1" applyFont="1" applyFill="1" applyBorder="1" applyAlignment="1" applyProtection="1">
      <alignment horizontal="center" vertical="center"/>
      <protection locked="0"/>
    </xf>
    <xf numFmtId="0" fontId="23" fillId="0" borderId="0" xfId="0" applyFont="1" applyAlignment="1" applyProtection="1">
      <alignment horizontal="center" vertical="center"/>
    </xf>
    <xf numFmtId="0" fontId="15" fillId="3" borderId="42" xfId="0" applyFont="1" applyFill="1" applyBorder="1" applyAlignment="1" applyProtection="1">
      <alignment horizontal="left" vertical="top" wrapText="1"/>
      <protection locked="0"/>
    </xf>
    <xf numFmtId="0" fontId="15" fillId="3" borderId="3" xfId="0" applyFont="1" applyFill="1" applyBorder="1" applyAlignment="1" applyProtection="1">
      <alignment horizontal="left" vertical="top" wrapText="1"/>
      <protection locked="0"/>
    </xf>
    <xf numFmtId="0" fontId="15" fillId="3" borderId="43" xfId="0" applyFont="1" applyFill="1" applyBorder="1" applyAlignment="1" applyProtection="1">
      <alignment horizontal="left" vertical="top" wrapText="1"/>
      <protection locked="0"/>
    </xf>
    <xf numFmtId="0" fontId="15" fillId="3" borderId="42" xfId="0" applyFont="1" applyFill="1" applyBorder="1" applyAlignment="1" applyProtection="1">
      <alignment horizontal="left" vertical="top"/>
      <protection locked="0"/>
    </xf>
    <xf numFmtId="0" fontId="15" fillId="3" borderId="3" xfId="0" applyFont="1" applyFill="1" applyBorder="1" applyAlignment="1" applyProtection="1">
      <alignment horizontal="left" vertical="top"/>
      <protection locked="0"/>
    </xf>
    <xf numFmtId="0" fontId="15" fillId="3" borderId="43" xfId="0" applyFont="1" applyFill="1" applyBorder="1" applyAlignment="1" applyProtection="1">
      <alignment horizontal="left" vertical="top"/>
      <protection locked="0"/>
    </xf>
    <xf numFmtId="166" fontId="41" fillId="3" borderId="42" xfId="0" applyNumberFormat="1" applyFont="1" applyFill="1" applyBorder="1" applyAlignment="1" applyProtection="1">
      <alignment horizontal="center" vertical="center"/>
      <protection locked="0"/>
    </xf>
    <xf numFmtId="0" fontId="22" fillId="0" borderId="0" xfId="0" applyFont="1" applyAlignment="1" applyProtection="1">
      <alignment horizontal="center" vertical="center"/>
    </xf>
    <xf numFmtId="0" fontId="33" fillId="0" borderId="0" xfId="0" applyFont="1" applyAlignment="1" applyProtection="1">
      <alignment horizontal="center" vertical="center"/>
    </xf>
    <xf numFmtId="0" fontId="38" fillId="0" borderId="0" xfId="0" applyFont="1" applyAlignment="1">
      <alignment horizontal="left" vertical="center" wrapText="1"/>
    </xf>
    <xf numFmtId="0" fontId="3" fillId="0" borderId="0" xfId="0" applyFont="1" applyAlignment="1" applyProtection="1">
      <alignment horizontal="left" vertical="top" wrapText="1"/>
    </xf>
    <xf numFmtId="166" fontId="14" fillId="0" borderId="0" xfId="0" applyNumberFormat="1" applyFont="1" applyAlignment="1" applyProtection="1">
      <alignment horizontal="left" wrapText="1"/>
    </xf>
    <xf numFmtId="0" fontId="3" fillId="4" borderId="18" xfId="0" applyFont="1" applyFill="1" applyBorder="1" applyAlignment="1" applyProtection="1">
      <alignment horizontal="left" vertical="center"/>
    </xf>
    <xf numFmtId="0" fontId="3" fillId="4" borderId="41" xfId="0" applyFont="1" applyFill="1" applyBorder="1" applyAlignment="1" applyProtection="1">
      <alignment horizontal="left" vertical="center"/>
    </xf>
    <xf numFmtId="0" fontId="3" fillId="4" borderId="18" xfId="0" applyFont="1" applyFill="1" applyBorder="1" applyAlignment="1" applyProtection="1">
      <alignment horizontal="center" vertical="center" wrapText="1"/>
    </xf>
    <xf numFmtId="0" fontId="3" fillId="4" borderId="41" xfId="0" applyFont="1" applyFill="1" applyBorder="1" applyAlignment="1" applyProtection="1">
      <alignment horizontal="center" vertical="center" wrapText="1"/>
    </xf>
    <xf numFmtId="0" fontId="3" fillId="4" borderId="6" xfId="0" applyFont="1" applyFill="1" applyBorder="1" applyAlignment="1" applyProtection="1">
      <alignment horizontal="center" vertical="center"/>
    </xf>
    <xf numFmtId="0" fontId="3" fillId="4" borderId="44" xfId="0" applyFont="1" applyFill="1" applyBorder="1" applyAlignment="1" applyProtection="1">
      <alignment horizontal="center" vertical="center"/>
    </xf>
    <xf numFmtId="0" fontId="3" fillId="4" borderId="5" xfId="0" applyFont="1" applyFill="1" applyBorder="1" applyAlignment="1" applyProtection="1">
      <alignment horizontal="center" vertical="center"/>
    </xf>
    <xf numFmtId="0" fontId="4" fillId="0" borderId="0" xfId="0" applyFont="1" applyAlignment="1" applyProtection="1">
      <alignment horizontal="left" vertical="top" wrapText="1"/>
    </xf>
  </cellXfs>
  <cellStyles count="3">
    <cellStyle name="Hyperlink" xfId="1" builtinId="8"/>
    <cellStyle name="Normal" xfId="0" builtinId="0"/>
    <cellStyle name="Normal_BLKSUM"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S40"/>
  <sheetViews>
    <sheetView tabSelected="1" topLeftCell="A16" zoomScaleNormal="100" workbookViewId="0">
      <selection activeCell="A32" sqref="A32"/>
    </sheetView>
  </sheetViews>
  <sheetFormatPr defaultColWidth="9.109375" defaultRowHeight="13.2"/>
  <cols>
    <col min="1" max="1" width="28.109375" style="88" customWidth="1"/>
    <col min="2" max="2" width="12.44140625" style="69" customWidth="1"/>
    <col min="3" max="3" width="9.44140625" style="69" customWidth="1"/>
    <col min="4" max="5" width="7.6640625" style="69" hidden="1" customWidth="1"/>
    <col min="6" max="6" width="8.33203125" style="69" hidden="1" customWidth="1"/>
    <col min="7" max="7" width="14" style="69" customWidth="1"/>
    <col min="8" max="8" width="14.5546875" style="69" customWidth="1"/>
    <col min="9" max="9" width="13.5546875" style="69" customWidth="1"/>
    <col min="10" max="10" width="34.21875" style="69" customWidth="1"/>
    <col min="11" max="11" width="3.33203125" style="69" customWidth="1"/>
    <col min="12" max="12" width="17.88671875" style="10" customWidth="1"/>
    <col min="13" max="13" width="55.6640625" style="10" customWidth="1"/>
    <col min="14" max="14" width="16.6640625" style="10" customWidth="1"/>
    <col min="15" max="15" width="59.109375" style="10" customWidth="1"/>
    <col min="16" max="16384" width="9.109375" style="10"/>
  </cols>
  <sheetData>
    <row r="1" spans="1:19" ht="49.8" customHeight="1">
      <c r="A1" s="332" t="s">
        <v>123</v>
      </c>
      <c r="B1" s="333"/>
      <c r="C1" s="333"/>
      <c r="D1" s="333"/>
      <c r="E1" s="333"/>
      <c r="F1" s="333"/>
      <c r="G1" s="333"/>
      <c r="H1" s="333"/>
      <c r="I1" s="333"/>
      <c r="J1" s="333"/>
      <c r="K1" s="270"/>
      <c r="L1" s="270"/>
      <c r="M1" s="270"/>
      <c r="N1" s="270"/>
    </row>
    <row r="2" spans="1:19" ht="30" customHeight="1">
      <c r="A2" s="344" t="s">
        <v>120</v>
      </c>
      <c r="B2" s="344"/>
      <c r="C2" s="344"/>
      <c r="D2" s="344"/>
      <c r="E2" s="344"/>
      <c r="F2" s="344"/>
      <c r="G2" s="344"/>
      <c r="H2" s="344"/>
      <c r="I2" s="344"/>
      <c r="J2" s="344"/>
      <c r="K2" s="8"/>
      <c r="L2" s="8"/>
      <c r="M2" s="8"/>
      <c r="N2" s="8"/>
    </row>
    <row r="3" spans="1:19" ht="30" customHeight="1">
      <c r="A3" s="334" t="s">
        <v>77</v>
      </c>
      <c r="B3" s="334"/>
      <c r="C3" s="334"/>
      <c r="D3" s="334"/>
      <c r="E3" s="334"/>
      <c r="F3" s="334"/>
      <c r="G3" s="334"/>
      <c r="H3" s="334"/>
      <c r="I3" s="334"/>
      <c r="J3" s="334"/>
      <c r="K3" s="9"/>
      <c r="L3" s="9"/>
      <c r="M3" s="9"/>
      <c r="N3" s="9"/>
    </row>
    <row r="4" spans="1:19" ht="12" customHeight="1">
      <c r="A4" s="9"/>
      <c r="B4" s="9"/>
      <c r="C4" s="218"/>
      <c r="D4" s="218"/>
      <c r="E4" s="218"/>
      <c r="F4" s="218"/>
      <c r="G4" s="218"/>
      <c r="H4" s="218"/>
      <c r="I4" s="9"/>
      <c r="J4" s="9"/>
      <c r="K4" s="8"/>
      <c r="L4" s="8"/>
      <c r="M4" s="8"/>
      <c r="N4" s="8"/>
    </row>
    <row r="5" spans="1:19" ht="30" customHeight="1">
      <c r="A5" s="279" t="s">
        <v>70</v>
      </c>
      <c r="B5" s="280"/>
      <c r="C5" s="281"/>
      <c r="D5" s="281"/>
      <c r="E5" s="281"/>
      <c r="F5" s="281"/>
      <c r="G5" s="281"/>
      <c r="H5" s="281"/>
      <c r="I5" s="280"/>
      <c r="J5" s="282"/>
      <c r="K5" s="8"/>
      <c r="L5" s="8"/>
      <c r="M5" s="8"/>
      <c r="N5" s="8"/>
    </row>
    <row r="6" spans="1:19" s="16" customFormat="1" ht="12" customHeight="1">
      <c r="A6" s="248"/>
      <c r="B6" s="249"/>
      <c r="C6" s="249"/>
      <c r="D6" s="249"/>
      <c r="E6" s="249"/>
      <c r="F6" s="249"/>
      <c r="G6" s="249"/>
      <c r="H6" s="249"/>
      <c r="I6" s="249"/>
      <c r="J6" s="250"/>
      <c r="K6" s="14"/>
      <c r="L6" s="14"/>
      <c r="M6" s="14"/>
      <c r="N6" s="14"/>
      <c r="O6" s="15"/>
      <c r="P6" s="15"/>
      <c r="Q6" s="15"/>
      <c r="R6" s="15"/>
      <c r="S6" s="15"/>
    </row>
    <row r="7" spans="1:19" ht="49.8" customHeight="1">
      <c r="A7" s="278" t="s">
        <v>9</v>
      </c>
      <c r="B7" s="348" t="s">
        <v>132</v>
      </c>
      <c r="C7" s="349"/>
      <c r="D7" s="349"/>
      <c r="E7" s="349"/>
      <c r="F7" s="349"/>
      <c r="G7" s="349"/>
      <c r="H7" s="349"/>
      <c r="I7" s="349"/>
      <c r="J7" s="350"/>
      <c r="K7" s="13"/>
      <c r="L7" s="13"/>
      <c r="M7" s="13"/>
      <c r="N7" s="13"/>
      <c r="O7" s="12"/>
      <c r="P7" s="12"/>
      <c r="Q7" s="12"/>
      <c r="R7" s="12"/>
      <c r="S7" s="12"/>
    </row>
    <row r="8" spans="1:19" s="16" customFormat="1" ht="12" customHeight="1">
      <c r="A8" s="273"/>
      <c r="B8" s="249"/>
      <c r="C8" s="249"/>
      <c r="D8" s="249"/>
      <c r="E8" s="249"/>
      <c r="F8" s="249"/>
      <c r="G8" s="249"/>
      <c r="H8" s="249"/>
      <c r="I8" s="249"/>
      <c r="J8" s="250"/>
      <c r="K8" s="14"/>
      <c r="L8" s="14"/>
      <c r="M8" s="14"/>
      <c r="N8" s="14"/>
      <c r="O8" s="15"/>
      <c r="P8" s="15"/>
      <c r="Q8" s="15"/>
      <c r="R8" s="15"/>
      <c r="S8" s="15"/>
    </row>
    <row r="9" spans="1:19" ht="15" customHeight="1">
      <c r="A9" s="272" t="s">
        <v>65</v>
      </c>
      <c r="B9" s="337" t="s">
        <v>67</v>
      </c>
      <c r="C9" s="338"/>
      <c r="D9" s="251"/>
      <c r="E9" s="251"/>
      <c r="F9" s="251"/>
      <c r="G9" s="252" t="s">
        <v>66</v>
      </c>
      <c r="H9" s="253"/>
      <c r="I9" s="276"/>
      <c r="J9" s="254"/>
      <c r="K9" s="13"/>
      <c r="L9" s="13"/>
      <c r="M9" s="13"/>
      <c r="N9" s="13"/>
      <c r="O9" s="12"/>
      <c r="P9" s="12"/>
      <c r="Q9" s="12"/>
      <c r="R9" s="12"/>
      <c r="S9" s="12"/>
    </row>
    <row r="10" spans="1:19" ht="15" customHeight="1">
      <c r="A10" s="274"/>
      <c r="B10" s="255"/>
      <c r="C10" s="255"/>
      <c r="D10" s="251"/>
      <c r="E10" s="251"/>
      <c r="F10" s="251"/>
      <c r="G10" s="252" t="s">
        <v>68</v>
      </c>
      <c r="H10" s="253"/>
      <c r="I10" s="276"/>
      <c r="J10" s="254"/>
      <c r="K10" s="13"/>
      <c r="L10" s="13"/>
      <c r="M10" s="13"/>
      <c r="N10" s="13"/>
      <c r="O10" s="12"/>
      <c r="P10" s="12"/>
      <c r="Q10" s="12"/>
      <c r="R10" s="12"/>
      <c r="S10" s="12"/>
    </row>
    <row r="11" spans="1:19" s="16" customFormat="1" ht="15" customHeight="1">
      <c r="A11" s="275"/>
      <c r="B11" s="249"/>
      <c r="C11" s="249"/>
      <c r="D11" s="249"/>
      <c r="E11" s="249"/>
      <c r="F11" s="249"/>
      <c r="G11" s="271" t="s">
        <v>69</v>
      </c>
      <c r="H11" s="253"/>
      <c r="I11" s="249"/>
      <c r="J11" s="250"/>
      <c r="K11" s="14"/>
      <c r="L11" s="14"/>
      <c r="M11" s="14"/>
      <c r="N11" s="14"/>
      <c r="O11" s="15"/>
      <c r="P11" s="15"/>
      <c r="Q11" s="15"/>
      <c r="R11" s="15"/>
      <c r="S11" s="15"/>
    </row>
    <row r="12" spans="1:19" s="16" customFormat="1" ht="11.4" customHeight="1">
      <c r="A12" s="273"/>
      <c r="B12" s="261"/>
      <c r="C12" s="261"/>
      <c r="D12" s="261"/>
      <c r="E12" s="261"/>
      <c r="F12" s="261"/>
      <c r="G12" s="261"/>
      <c r="H12" s="261"/>
      <c r="I12" s="261"/>
      <c r="J12" s="262"/>
      <c r="K12" s="24"/>
      <c r="L12" s="242"/>
      <c r="M12" s="28"/>
      <c r="N12" s="25"/>
      <c r="O12" s="25"/>
      <c r="P12" s="25"/>
      <c r="Q12" s="25"/>
      <c r="R12" s="25"/>
      <c r="S12" s="25"/>
    </row>
    <row r="13" spans="1:19" ht="79.2" customHeight="1">
      <c r="A13" s="278" t="s">
        <v>11</v>
      </c>
      <c r="B13" s="345" t="s">
        <v>131</v>
      </c>
      <c r="C13" s="346"/>
      <c r="D13" s="346"/>
      <c r="E13" s="346"/>
      <c r="F13" s="346"/>
      <c r="G13" s="346"/>
      <c r="H13" s="346"/>
      <c r="I13" s="346"/>
      <c r="J13" s="347"/>
      <c r="K13" s="28"/>
      <c r="L13" s="28"/>
      <c r="N13" s="28"/>
      <c r="O13" s="23"/>
      <c r="P13" s="23"/>
      <c r="Q13" s="23"/>
      <c r="R13" s="23"/>
      <c r="S13" s="23"/>
    </row>
    <row r="14" spans="1:19" s="16" customFormat="1" ht="12" customHeight="1">
      <c r="A14" s="248"/>
      <c r="B14" s="261"/>
      <c r="C14" s="261"/>
      <c r="D14" s="261"/>
      <c r="E14" s="261"/>
      <c r="F14" s="261"/>
      <c r="G14" s="261"/>
      <c r="H14" s="261"/>
      <c r="I14" s="261"/>
      <c r="J14" s="262"/>
      <c r="K14" s="24"/>
      <c r="L14" s="242"/>
      <c r="M14" s="245" t="s">
        <v>83</v>
      </c>
      <c r="N14" s="25"/>
      <c r="O14" s="25"/>
      <c r="P14" s="25"/>
      <c r="Q14" s="25"/>
      <c r="R14" s="25"/>
      <c r="S14" s="25"/>
    </row>
    <row r="15" spans="1:19" ht="15" customHeight="1">
      <c r="A15" s="272" t="s">
        <v>125</v>
      </c>
      <c r="B15" s="265" t="s">
        <v>157</v>
      </c>
      <c r="C15" s="258"/>
      <c r="D15" s="258"/>
      <c r="E15" s="258"/>
      <c r="F15" s="258"/>
      <c r="G15" s="303" t="s">
        <v>126</v>
      </c>
      <c r="H15" s="265" t="s">
        <v>127</v>
      </c>
      <c r="I15" s="258"/>
      <c r="J15" s="259"/>
      <c r="K15" s="17"/>
      <c r="M15" s="243" t="s">
        <v>74</v>
      </c>
      <c r="N15" s="17"/>
      <c r="O15" s="18"/>
      <c r="P15" s="18"/>
      <c r="Q15" s="18"/>
      <c r="R15" s="18"/>
      <c r="S15" s="18"/>
    </row>
    <row r="16" spans="1:19" s="16" customFormat="1" ht="12" customHeight="1">
      <c r="A16" s="273"/>
      <c r="B16" s="261"/>
      <c r="C16" s="261"/>
      <c r="D16" s="261"/>
      <c r="E16" s="261"/>
      <c r="F16" s="261"/>
      <c r="G16" s="261"/>
      <c r="H16" s="261"/>
      <c r="I16" s="261"/>
      <c r="J16" s="262"/>
      <c r="K16" s="24"/>
      <c r="M16" s="69" t="s">
        <v>75</v>
      </c>
      <c r="N16" s="25"/>
      <c r="O16" s="25"/>
      <c r="P16" s="25"/>
      <c r="Q16" s="25"/>
      <c r="R16" s="25"/>
      <c r="S16" s="25"/>
    </row>
    <row r="17" spans="1:19" ht="15" customHeight="1">
      <c r="A17" s="272" t="s">
        <v>73</v>
      </c>
      <c r="B17" s="265"/>
      <c r="C17" s="258"/>
      <c r="D17" s="266"/>
      <c r="E17" s="266"/>
      <c r="F17" s="266"/>
      <c r="G17" s="304"/>
      <c r="J17" s="259"/>
      <c r="K17" s="22"/>
      <c r="M17" s="245" t="s">
        <v>76</v>
      </c>
      <c r="N17" s="23"/>
      <c r="O17" s="23"/>
      <c r="P17" s="23"/>
      <c r="Q17" s="23"/>
      <c r="R17" s="23"/>
      <c r="S17" s="23"/>
    </row>
    <row r="18" spans="1:19" s="16" customFormat="1" ht="12" customHeight="1">
      <c r="A18" s="273"/>
      <c r="B18" s="261"/>
      <c r="C18" s="261"/>
      <c r="D18" s="261"/>
      <c r="E18" s="261"/>
      <c r="F18" s="261"/>
      <c r="G18" s="261"/>
      <c r="H18" s="261"/>
      <c r="I18" s="261"/>
      <c r="J18" s="262"/>
      <c r="K18" s="24"/>
      <c r="M18" s="242" t="s">
        <v>81</v>
      </c>
      <c r="N18" s="25"/>
      <c r="O18" s="25"/>
      <c r="P18" s="25"/>
      <c r="Q18" s="25"/>
      <c r="R18" s="25"/>
      <c r="S18" s="25"/>
    </row>
    <row r="19" spans="1:19" ht="15" customHeight="1">
      <c r="A19" s="272" t="s">
        <v>158</v>
      </c>
      <c r="B19" s="335" t="s">
        <v>152</v>
      </c>
      <c r="C19" s="336"/>
      <c r="D19" s="330"/>
      <c r="E19" s="330"/>
      <c r="F19" s="330"/>
      <c r="G19" s="331"/>
      <c r="H19" s="309" t="s">
        <v>161</v>
      </c>
      <c r="I19" s="265" t="s">
        <v>75</v>
      </c>
      <c r="J19" s="259"/>
      <c r="K19" s="22"/>
      <c r="L19" s="329" t="s">
        <v>153</v>
      </c>
      <c r="M19" s="25"/>
      <c r="N19" s="23"/>
      <c r="O19" s="23"/>
      <c r="P19" s="23"/>
      <c r="Q19" s="23"/>
      <c r="R19" s="23"/>
      <c r="S19" s="23"/>
    </row>
    <row r="20" spans="1:19" s="16" customFormat="1" ht="12" customHeight="1">
      <c r="A20" s="275"/>
      <c r="B20" s="257"/>
      <c r="C20" s="257"/>
      <c r="D20" s="257"/>
      <c r="E20" s="257"/>
      <c r="F20" s="257"/>
      <c r="G20" s="257"/>
      <c r="H20" s="257"/>
      <c r="I20" s="257"/>
      <c r="J20" s="267"/>
      <c r="K20" s="24"/>
      <c r="L20" s="245" t="s">
        <v>154</v>
      </c>
      <c r="M20" s="23"/>
      <c r="N20" s="25"/>
      <c r="O20" s="25"/>
      <c r="P20" s="25"/>
      <c r="Q20" s="25"/>
      <c r="R20" s="25"/>
      <c r="S20" s="25"/>
    </row>
    <row r="21" spans="1:19" ht="15" customHeight="1">
      <c r="A21" s="272" t="s">
        <v>80</v>
      </c>
      <c r="B21" s="351" t="s">
        <v>155</v>
      </c>
      <c r="C21" s="336"/>
      <c r="D21" s="258"/>
      <c r="E21" s="258"/>
      <c r="F21" s="258"/>
      <c r="G21" s="258"/>
      <c r="H21" s="258"/>
      <c r="I21" s="258"/>
      <c r="J21" s="259"/>
      <c r="K21" s="22"/>
      <c r="L21" s="329" t="s">
        <v>152</v>
      </c>
      <c r="M21" s="29"/>
      <c r="N21" s="23"/>
      <c r="O21" s="23"/>
      <c r="P21" s="23"/>
      <c r="Q21" s="23"/>
      <c r="R21" s="23"/>
      <c r="S21" s="23"/>
    </row>
    <row r="22" spans="1:19" s="16" customFormat="1" ht="12" customHeight="1">
      <c r="A22" s="275"/>
      <c r="B22" s="257"/>
      <c r="C22" s="257"/>
      <c r="D22" s="257"/>
      <c r="E22" s="257"/>
      <c r="F22" s="257"/>
      <c r="G22" s="257"/>
      <c r="H22" s="257"/>
      <c r="I22" s="257"/>
      <c r="J22" s="267"/>
      <c r="K22" s="29"/>
      <c r="L22" s="28"/>
      <c r="M22" s="23"/>
      <c r="N22" s="29"/>
      <c r="O22" s="25"/>
      <c r="P22" s="25"/>
      <c r="Q22" s="25"/>
      <c r="R22" s="25"/>
      <c r="S22" s="25"/>
    </row>
    <row r="23" spans="1:19" ht="19.8" customHeight="1">
      <c r="A23" s="274" t="s">
        <v>128</v>
      </c>
      <c r="B23" s="339" t="s">
        <v>156</v>
      </c>
      <c r="C23" s="340"/>
      <c r="D23" s="340"/>
      <c r="E23" s="340"/>
      <c r="F23" s="340"/>
      <c r="G23" s="340"/>
      <c r="H23" s="340"/>
      <c r="I23" s="340"/>
      <c r="J23" s="341"/>
      <c r="K23" s="22"/>
      <c r="L23" s="29"/>
      <c r="M23" s="29"/>
      <c r="N23" s="23"/>
      <c r="O23" s="23"/>
      <c r="P23" s="23"/>
      <c r="Q23" s="23"/>
      <c r="R23" s="23"/>
      <c r="S23" s="23"/>
    </row>
    <row r="24" spans="1:19" s="16" customFormat="1" ht="12" customHeight="1">
      <c r="A24" s="241"/>
      <c r="B24" s="246"/>
      <c r="C24" s="246"/>
      <c r="D24" s="246"/>
      <c r="E24" s="246"/>
      <c r="F24" s="246"/>
      <c r="G24" s="246"/>
      <c r="H24" s="246"/>
      <c r="I24" s="246"/>
      <c r="J24" s="247"/>
      <c r="K24" s="29"/>
      <c r="L24" s="10"/>
      <c r="M24" s="28"/>
      <c r="N24" s="29"/>
      <c r="O24" s="25"/>
      <c r="P24" s="25"/>
      <c r="Q24" s="25"/>
      <c r="R24" s="25"/>
      <c r="S24" s="25"/>
    </row>
    <row r="25" spans="1:19" ht="15" customHeight="1">
      <c r="A25" s="256"/>
      <c r="B25" s="257"/>
      <c r="C25" s="257"/>
      <c r="D25" s="257"/>
      <c r="E25" s="257"/>
      <c r="F25" s="257"/>
      <c r="G25" s="257"/>
      <c r="H25" s="257"/>
      <c r="I25" s="257"/>
      <c r="J25" s="257"/>
      <c r="K25" s="28"/>
      <c r="M25" s="29"/>
      <c r="N25" s="28"/>
      <c r="O25" s="23"/>
      <c r="P25" s="23"/>
      <c r="Q25" s="23"/>
      <c r="R25" s="23"/>
      <c r="S25" s="23"/>
    </row>
    <row r="26" spans="1:19" s="16" customFormat="1" ht="30" customHeight="1">
      <c r="A26" s="279" t="s">
        <v>71</v>
      </c>
      <c r="B26" s="280"/>
      <c r="C26" s="281"/>
      <c r="D26" s="281"/>
      <c r="E26" s="281"/>
      <c r="F26" s="281"/>
      <c r="G26" s="300"/>
      <c r="H26" s="300"/>
      <c r="I26" s="301" t="s">
        <v>133</v>
      </c>
      <c r="J26" s="302">
        <f xml:space="preserve"> +'COST ELEMENT WORKSHEET'!H65</f>
        <v>6500000</v>
      </c>
      <c r="K26" s="29"/>
      <c r="L26" s="10"/>
      <c r="M26" s="10"/>
      <c r="N26" s="29"/>
      <c r="O26" s="25"/>
      <c r="P26" s="25"/>
      <c r="Q26" s="25"/>
      <c r="R26" s="25"/>
      <c r="S26" s="25"/>
    </row>
    <row r="27" spans="1:19" s="16" customFormat="1" ht="12" customHeight="1">
      <c r="A27" s="273"/>
      <c r="B27" s="260"/>
      <c r="C27" s="261"/>
      <c r="D27" s="261"/>
      <c r="E27" s="261"/>
      <c r="F27" s="261"/>
      <c r="G27" s="261"/>
      <c r="H27" s="261"/>
      <c r="I27" s="261"/>
      <c r="J27" s="262"/>
      <c r="K27" s="29"/>
      <c r="L27" s="29"/>
      <c r="M27" s="29"/>
      <c r="N27" s="29"/>
      <c r="O27" s="25"/>
      <c r="P27" s="25"/>
      <c r="Q27" s="25"/>
      <c r="R27" s="25"/>
      <c r="S27" s="25"/>
    </row>
    <row r="28" spans="1:19" ht="15" customHeight="1">
      <c r="A28" s="305"/>
      <c r="B28" s="306"/>
      <c r="C28" s="272" t="s">
        <v>130</v>
      </c>
      <c r="D28" s="306"/>
      <c r="E28" s="306"/>
      <c r="F28" s="306"/>
      <c r="G28" s="265" t="s">
        <v>162</v>
      </c>
      <c r="H28" s="306"/>
      <c r="I28" s="304" t="s">
        <v>79</v>
      </c>
      <c r="J28" s="265" t="s">
        <v>14</v>
      </c>
      <c r="K28" s="8"/>
      <c r="L28" s="8"/>
      <c r="M28" s="244" t="s">
        <v>22</v>
      </c>
      <c r="N28" s="8"/>
    </row>
    <row r="29" spans="1:19" s="21" customFormat="1" ht="15" customHeight="1">
      <c r="A29" s="273"/>
      <c r="B29" s="261"/>
      <c r="C29" s="261"/>
      <c r="D29" s="261"/>
      <c r="E29" s="261"/>
      <c r="F29" s="261"/>
      <c r="G29" s="261"/>
      <c r="H29" s="261"/>
      <c r="I29" s="261"/>
      <c r="J29" s="262"/>
      <c r="K29" s="19"/>
      <c r="M29" s="243" t="s">
        <v>14</v>
      </c>
      <c r="N29" s="19"/>
      <c r="O29" s="20"/>
      <c r="P29" s="20"/>
      <c r="Q29" s="20"/>
      <c r="R29" s="20"/>
      <c r="S29" s="20"/>
    </row>
    <row r="30" spans="1:19" ht="21" customHeight="1">
      <c r="A30" s="272" t="s">
        <v>163</v>
      </c>
      <c r="B30" s="342" t="s">
        <v>35</v>
      </c>
      <c r="C30" s="343"/>
      <c r="D30" s="258"/>
      <c r="E30" s="258"/>
      <c r="F30" s="258"/>
      <c r="G30" s="258"/>
      <c r="H30" s="304" t="s">
        <v>10</v>
      </c>
      <c r="I30" s="335" t="s">
        <v>78</v>
      </c>
      <c r="J30" s="336"/>
      <c r="K30" s="17"/>
      <c r="M30" s="244" t="s">
        <v>22</v>
      </c>
      <c r="N30" s="17"/>
      <c r="O30" s="18"/>
      <c r="P30" s="18"/>
      <c r="Q30" s="18"/>
      <c r="R30" s="18"/>
      <c r="S30" s="18"/>
    </row>
    <row r="31" spans="1:19" s="21" customFormat="1" ht="12" customHeight="1">
      <c r="A31" s="307"/>
      <c r="B31" s="308"/>
      <c r="C31" s="308"/>
      <c r="D31" s="308"/>
      <c r="E31" s="308"/>
      <c r="F31" s="308"/>
      <c r="G31" s="308"/>
      <c r="H31" s="263"/>
      <c r="I31" s="263"/>
      <c r="J31" s="264"/>
      <c r="K31" s="19"/>
      <c r="M31" s="69" t="s">
        <v>129</v>
      </c>
      <c r="N31" s="19"/>
      <c r="O31" s="20"/>
      <c r="P31" s="20"/>
      <c r="Q31" s="20"/>
      <c r="R31" s="20"/>
      <c r="S31" s="20"/>
    </row>
    <row r="32" spans="1:19" ht="15" customHeight="1">
      <c r="A32" s="81"/>
      <c r="K32" s="22"/>
      <c r="M32" s="242" t="s">
        <v>44</v>
      </c>
      <c r="N32" s="23"/>
      <c r="O32" s="23"/>
      <c r="P32" s="23"/>
      <c r="Q32" s="23"/>
      <c r="R32" s="23"/>
      <c r="S32" s="23"/>
    </row>
    <row r="33" spans="1:19" s="16" customFormat="1" ht="19.8" customHeight="1">
      <c r="A33" s="88"/>
      <c r="B33" s="69"/>
      <c r="C33" s="69"/>
      <c r="D33" s="69"/>
      <c r="E33" s="69"/>
      <c r="F33" s="69"/>
      <c r="G33" s="69"/>
      <c r="H33" s="69"/>
      <c r="I33" s="69"/>
      <c r="J33" s="69"/>
      <c r="K33" s="24"/>
      <c r="M33" s="245" t="s">
        <v>72</v>
      </c>
      <c r="N33" s="25"/>
      <c r="O33" s="25"/>
      <c r="P33" s="25"/>
      <c r="Q33" s="25"/>
      <c r="R33" s="25"/>
      <c r="S33" s="25"/>
    </row>
    <row r="34" spans="1:19" ht="15" customHeight="1">
      <c r="A34" s="269" t="str">
        <f ca="1">CELL("filename",M29)</f>
        <v>W:\PMSS\!!Current Projects\Cost Estimating - ASK MIKE\Manuals\Cost Estimating Guidance\Guidance Update 2013\FINAL DRAFT with Changes Sept 2013\PDF Version\INTERnet Docs\[1 - SAMPLE COST ESTIMATE WORKSHEETS TEMPLATE.xlsx]PROJECT WORKSHEET</v>
      </c>
      <c r="B34" s="269"/>
      <c r="C34" s="89"/>
      <c r="D34" s="89"/>
      <c r="E34" s="89"/>
      <c r="F34" s="89"/>
      <c r="G34" s="89"/>
      <c r="H34" s="89"/>
      <c r="I34" s="89"/>
      <c r="K34" s="22"/>
      <c r="N34" s="23"/>
      <c r="O34" s="23"/>
      <c r="P34" s="23"/>
      <c r="Q34" s="23"/>
      <c r="R34" s="23"/>
      <c r="S34" s="23"/>
    </row>
    <row r="35" spans="1:19" s="16" customFormat="1" ht="15" customHeight="1">
      <c r="A35" s="88"/>
      <c r="B35" s="69"/>
      <c r="C35" s="69"/>
      <c r="D35" s="69"/>
      <c r="E35" s="69"/>
      <c r="F35" s="69"/>
      <c r="G35" s="69"/>
      <c r="H35" s="69"/>
      <c r="I35" s="69"/>
      <c r="J35" s="69"/>
      <c r="K35" s="268"/>
      <c r="L35" s="268"/>
      <c r="M35" s="268"/>
      <c r="N35" s="268"/>
      <c r="O35" s="25"/>
      <c r="P35" s="25"/>
      <c r="Q35" s="25"/>
      <c r="R35" s="25"/>
      <c r="S35" s="25"/>
    </row>
    <row r="36" spans="1:19" ht="15" customHeight="1">
      <c r="K36" s="22"/>
      <c r="L36" s="23"/>
      <c r="M36" s="27"/>
      <c r="N36" s="23"/>
      <c r="O36" s="23"/>
      <c r="P36" s="23"/>
      <c r="Q36" s="23"/>
      <c r="R36" s="23"/>
      <c r="S36" s="23"/>
    </row>
    <row r="37" spans="1:19" ht="12" customHeight="1">
      <c r="K37" s="26"/>
      <c r="L37" s="27"/>
      <c r="M37" s="29"/>
      <c r="N37" s="27"/>
    </row>
    <row r="38" spans="1:19" ht="6.75" customHeight="1"/>
    <row r="40" spans="1:19" ht="21" customHeight="1">
      <c r="K40" s="10"/>
    </row>
  </sheetData>
  <mergeCells count="11">
    <mergeCell ref="A1:J1"/>
    <mergeCell ref="A3:J3"/>
    <mergeCell ref="I30:J30"/>
    <mergeCell ref="B9:C9"/>
    <mergeCell ref="B23:J23"/>
    <mergeCell ref="B30:C30"/>
    <mergeCell ref="A2:J2"/>
    <mergeCell ref="B13:J13"/>
    <mergeCell ref="B7:J7"/>
    <mergeCell ref="B19:C19"/>
    <mergeCell ref="B21:C21"/>
  </mergeCells>
  <dataValidations count="4">
    <dataValidation type="list" allowBlank="1" showErrorMessage="1" sqref="I19:J19">
      <formula1>$M$14:$M$18</formula1>
    </dataValidation>
    <dataValidation type="list" allowBlank="1" showInputMessage="1" showErrorMessage="1" sqref="M32">
      <formula1>$M$29:$M$33</formula1>
    </dataValidation>
    <dataValidation type="list" allowBlank="1" showInputMessage="1" showErrorMessage="1" sqref="J28">
      <formula1>$M$28:$M$33</formula1>
    </dataValidation>
    <dataValidation type="list" allowBlank="1" showInputMessage="1" showErrorMessage="1" sqref="B19 D19:G19">
      <formula1>$L$19:$L$21</formula1>
    </dataValidation>
  </dataValidations>
  <printOptions horizontalCentered="1"/>
  <pageMargins left="0.39370078740157483" right="0.39370078740157483" top="0.55118110236220474" bottom="0.6692913385826772" header="0.31496062992125984" footer="0.35433070866141736"/>
  <pageSetup scale="78"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dimension ref="A1:N81"/>
  <sheetViews>
    <sheetView zoomScaleNormal="100" workbookViewId="0">
      <selection activeCell="I64" sqref="I64"/>
    </sheetView>
  </sheetViews>
  <sheetFormatPr defaultRowHeight="13.2"/>
  <cols>
    <col min="1" max="1" width="4.21875" customWidth="1"/>
    <col min="2" max="2" width="10.44140625" customWidth="1"/>
    <col min="3" max="3" width="11.6640625" customWidth="1"/>
    <col min="8" max="8" width="7" customWidth="1"/>
    <col min="9" max="9" width="8.21875" customWidth="1"/>
    <col min="10" max="10" width="22.5546875" customWidth="1"/>
    <col min="11" max="11" width="9.44140625" customWidth="1"/>
  </cols>
  <sheetData>
    <row r="1" spans="1:14" s="10" customFormat="1" ht="60" customHeight="1">
      <c r="A1" s="332" t="s">
        <v>122</v>
      </c>
      <c r="B1" s="333"/>
      <c r="C1" s="333"/>
      <c r="D1" s="333"/>
      <c r="E1" s="333"/>
      <c r="F1" s="333"/>
      <c r="G1" s="333"/>
      <c r="H1" s="333"/>
      <c r="I1" s="333"/>
      <c r="J1" s="333"/>
      <c r="K1" s="270"/>
      <c r="L1" s="270"/>
      <c r="M1" s="270"/>
      <c r="N1" s="270"/>
    </row>
    <row r="2" spans="1:14" s="10" customFormat="1" ht="30" customHeight="1">
      <c r="A2" s="344" t="s">
        <v>119</v>
      </c>
      <c r="B2" s="344"/>
      <c r="C2" s="344"/>
      <c r="D2" s="344"/>
      <c r="E2" s="344"/>
      <c r="F2" s="344"/>
      <c r="G2" s="344"/>
      <c r="H2" s="344"/>
      <c r="I2" s="344"/>
      <c r="J2" s="344"/>
      <c r="K2" s="277"/>
      <c r="L2" s="277"/>
      <c r="M2" s="277"/>
      <c r="N2" s="277"/>
    </row>
    <row r="3" spans="1:14" s="10" customFormat="1" ht="30" customHeight="1">
      <c r="A3" s="352" t="s">
        <v>82</v>
      </c>
      <c r="B3" s="352"/>
      <c r="C3" s="352"/>
      <c r="D3" s="352"/>
      <c r="E3" s="352"/>
      <c r="F3" s="352"/>
      <c r="G3" s="352"/>
      <c r="H3" s="352"/>
      <c r="I3" s="352"/>
      <c r="J3" s="352"/>
      <c r="K3" s="270"/>
      <c r="L3" s="270"/>
      <c r="M3" s="270"/>
      <c r="N3" s="270"/>
    </row>
    <row r="4" spans="1:14" s="294" customFormat="1" ht="6" customHeight="1">
      <c r="B4" s="295"/>
    </row>
    <row r="5" spans="1:14" s="284" customFormat="1" ht="49.2" customHeight="1">
      <c r="A5" s="354" t="s">
        <v>140</v>
      </c>
      <c r="B5" s="354"/>
      <c r="C5" s="354"/>
      <c r="D5" s="354"/>
      <c r="E5" s="354"/>
      <c r="F5" s="354"/>
      <c r="G5" s="354"/>
      <c r="H5" s="354"/>
      <c r="I5" s="354"/>
      <c r="J5" s="354"/>
      <c r="K5" s="311"/>
    </row>
    <row r="6" spans="1:14" s="294" customFormat="1" ht="7.2" customHeight="1">
      <c r="A6" s="299"/>
      <c r="B6" s="299"/>
      <c r="C6" s="353"/>
      <c r="D6" s="353"/>
      <c r="E6" s="353"/>
      <c r="F6" s="353"/>
      <c r="G6" s="353"/>
      <c r="H6" s="353"/>
      <c r="I6" s="299"/>
      <c r="J6" s="299"/>
    </row>
    <row r="7" spans="1:14" s="294" customFormat="1" ht="15" customHeight="1">
      <c r="A7" s="293" t="s">
        <v>93</v>
      </c>
    </row>
    <row r="8" spans="1:14" s="294" customFormat="1" ht="6" customHeight="1">
      <c r="B8" s="295"/>
    </row>
    <row r="9" spans="1:14" s="284" customFormat="1" ht="15" customHeight="1">
      <c r="A9" s="286" t="s">
        <v>53</v>
      </c>
    </row>
    <row r="10" spans="1:14" s="284" customFormat="1" ht="15" customHeight="1">
      <c r="B10" s="284" t="s">
        <v>104</v>
      </c>
    </row>
    <row r="11" spans="1:14" s="284" customFormat="1" ht="15" customHeight="1">
      <c r="B11" s="286" t="s">
        <v>134</v>
      </c>
    </row>
    <row r="12" spans="1:14" s="284" customFormat="1" ht="6" customHeight="1"/>
    <row r="13" spans="1:14" s="284" customFormat="1" ht="15" customHeight="1">
      <c r="A13" s="286" t="s">
        <v>105</v>
      </c>
      <c r="C13" s="286"/>
    </row>
    <row r="14" spans="1:14" s="284" customFormat="1" ht="15" customHeight="1">
      <c r="B14" s="286" t="s">
        <v>54</v>
      </c>
    </row>
    <row r="15" spans="1:14" s="284" customFormat="1" ht="15" customHeight="1">
      <c r="B15" s="286" t="s">
        <v>62</v>
      </c>
    </row>
    <row r="16" spans="1:14" s="284" customFormat="1" ht="15" customHeight="1">
      <c r="B16" s="287" t="s">
        <v>159</v>
      </c>
    </row>
    <row r="17" spans="1:10" s="284" customFormat="1" ht="15" customHeight="1">
      <c r="B17" s="284" t="s">
        <v>160</v>
      </c>
      <c r="C17" s="286"/>
    </row>
    <row r="18" spans="1:10" s="284" customFormat="1" ht="15" customHeight="1">
      <c r="B18" s="284" t="s">
        <v>106</v>
      </c>
      <c r="F18" s="287"/>
    </row>
    <row r="19" spans="1:10" s="284" customFormat="1" ht="6" customHeight="1"/>
    <row r="20" spans="1:10" s="284" customFormat="1" ht="15" customHeight="1">
      <c r="A20" s="284" t="s">
        <v>96</v>
      </c>
      <c r="C20" s="286"/>
    </row>
    <row r="21" spans="1:10" s="284" customFormat="1" ht="12" customHeight="1">
      <c r="C21" s="286"/>
    </row>
    <row r="22" spans="1:10" s="294" customFormat="1" ht="15" customHeight="1">
      <c r="A22" s="296" t="s">
        <v>92</v>
      </c>
      <c r="J22" s="292"/>
    </row>
    <row r="23" spans="1:10" s="294" customFormat="1" ht="6" customHeight="1">
      <c r="B23" s="297"/>
    </row>
    <row r="24" spans="1:10" s="284" customFormat="1" ht="15" customHeight="1">
      <c r="A24" s="284" t="s">
        <v>107</v>
      </c>
      <c r="J24" s="288"/>
    </row>
    <row r="25" spans="1:10" s="294" customFormat="1" ht="12" customHeight="1">
      <c r="J25" s="298"/>
    </row>
    <row r="26" spans="1:10" s="294" customFormat="1" ht="15" customHeight="1">
      <c r="A26" s="296" t="s">
        <v>113</v>
      </c>
      <c r="J26" s="298"/>
    </row>
    <row r="27" spans="1:10" s="294" customFormat="1" ht="6" customHeight="1">
      <c r="B27" s="297"/>
      <c r="J27" s="298"/>
    </row>
    <row r="28" spans="1:10" s="284" customFormat="1" ht="15" customHeight="1">
      <c r="A28" s="284" t="s">
        <v>91</v>
      </c>
      <c r="J28" s="289"/>
    </row>
    <row r="29" spans="1:10" s="284" customFormat="1" ht="15" customHeight="1">
      <c r="B29" s="284" t="s">
        <v>108</v>
      </c>
      <c r="J29" s="289"/>
    </row>
    <row r="30" spans="1:10" s="294" customFormat="1" ht="15" customHeight="1">
      <c r="J30" s="292"/>
    </row>
    <row r="31" spans="1:10" s="294" customFormat="1" ht="15" customHeight="1">
      <c r="A31" s="296" t="s">
        <v>56</v>
      </c>
      <c r="J31" s="292"/>
    </row>
    <row r="32" spans="1:10" s="294" customFormat="1" ht="6" customHeight="1">
      <c r="B32" s="297"/>
      <c r="J32" s="292"/>
    </row>
    <row r="33" spans="1:10" s="284" customFormat="1" ht="12" customHeight="1">
      <c r="A33" s="284" t="s">
        <v>94</v>
      </c>
      <c r="B33" s="290"/>
      <c r="J33" s="288"/>
    </row>
    <row r="34" spans="1:10" s="284" customFormat="1" ht="12" customHeight="1">
      <c r="A34" s="284" t="s">
        <v>109</v>
      </c>
      <c r="B34" s="290"/>
    </row>
    <row r="35" spans="1:10" s="284" customFormat="1" ht="15" customHeight="1">
      <c r="A35" s="284" t="s">
        <v>110</v>
      </c>
      <c r="J35" s="288"/>
    </row>
    <row r="36" spans="1:10" s="284" customFormat="1" ht="15" customHeight="1">
      <c r="A36" s="284" t="s">
        <v>112</v>
      </c>
      <c r="J36" s="288"/>
    </row>
    <row r="37" spans="1:10" s="284" customFormat="1" ht="15" customHeight="1">
      <c r="A37" s="284" t="s">
        <v>111</v>
      </c>
    </row>
    <row r="38" spans="1:10" s="294" customFormat="1" ht="15" customHeight="1"/>
    <row r="39" spans="1:10" s="294" customFormat="1" ht="15" customHeight="1">
      <c r="A39" s="296" t="s">
        <v>57</v>
      </c>
    </row>
    <row r="40" spans="1:10" s="294" customFormat="1" ht="6" customHeight="1">
      <c r="B40" s="297"/>
    </row>
    <row r="41" spans="1:10" s="284" customFormat="1" ht="15" customHeight="1">
      <c r="A41" s="284" t="s">
        <v>117</v>
      </c>
    </row>
    <row r="42" spans="1:10" s="284" customFormat="1" ht="15" customHeight="1">
      <c r="A42" s="284" t="s">
        <v>118</v>
      </c>
    </row>
    <row r="43" spans="1:10" s="284" customFormat="1" ht="15" customHeight="1">
      <c r="A43" s="284" t="s">
        <v>58</v>
      </c>
    </row>
    <row r="44" spans="1:10" s="294" customFormat="1" ht="11.4" customHeight="1"/>
    <row r="45" spans="1:10" s="294" customFormat="1" ht="15" customHeight="1">
      <c r="A45" s="296" t="s">
        <v>61</v>
      </c>
    </row>
    <row r="46" spans="1:10" s="294" customFormat="1" ht="6" customHeight="1">
      <c r="B46" s="297"/>
    </row>
    <row r="47" spans="1:10" s="284" customFormat="1" ht="15" customHeight="1">
      <c r="A47" s="284" t="s">
        <v>142</v>
      </c>
      <c r="E47" s="285"/>
    </row>
    <row r="48" spans="1:10" s="284" customFormat="1" ht="15" customHeight="1">
      <c r="A48" s="284" t="s">
        <v>114</v>
      </c>
      <c r="B48" s="290"/>
      <c r="J48" s="289"/>
    </row>
    <row r="49" spans="1:3" s="284" customFormat="1" ht="15" customHeight="1">
      <c r="A49" s="286" t="s">
        <v>95</v>
      </c>
    </row>
    <row r="50" spans="1:3" s="284" customFormat="1" ht="15" customHeight="1">
      <c r="A50" s="286" t="s">
        <v>116</v>
      </c>
    </row>
    <row r="51" spans="1:3" s="284" customFormat="1" ht="15" customHeight="1">
      <c r="A51" s="286" t="s">
        <v>115</v>
      </c>
    </row>
    <row r="52" spans="1:3" s="284" customFormat="1" ht="15" customHeight="1">
      <c r="A52" s="284" t="s">
        <v>55</v>
      </c>
      <c r="C52" s="286"/>
    </row>
    <row r="53" spans="1:3" s="284" customFormat="1" ht="15" customHeight="1">
      <c r="B53" s="286" t="s">
        <v>135</v>
      </c>
    </row>
    <row r="54" spans="1:3" s="284" customFormat="1" ht="15" customHeight="1">
      <c r="B54" s="286" t="s">
        <v>60</v>
      </c>
    </row>
    <row r="55" spans="1:3" s="284" customFormat="1" ht="15" customHeight="1">
      <c r="B55" s="286" t="s">
        <v>136</v>
      </c>
    </row>
    <row r="56" spans="1:3" s="284" customFormat="1" ht="15" customHeight="1">
      <c r="B56" s="286" t="s">
        <v>137</v>
      </c>
    </row>
    <row r="57" spans="1:3" s="294" customFormat="1" ht="15" customHeight="1"/>
    <row r="58" spans="1:3" s="294" customFormat="1" ht="15" customHeight="1">
      <c r="A58" s="296" t="s">
        <v>63</v>
      </c>
    </row>
    <row r="59" spans="1:3" s="294" customFormat="1" ht="6" customHeight="1">
      <c r="B59" s="297"/>
    </row>
    <row r="60" spans="1:3" s="284" customFormat="1" ht="15" customHeight="1">
      <c r="A60" s="284" t="s">
        <v>89</v>
      </c>
    </row>
    <row r="61" spans="1:3" s="284" customFormat="1" ht="15" customHeight="1">
      <c r="A61" s="284" t="s">
        <v>90</v>
      </c>
    </row>
    <row r="62" spans="1:3" s="284" customFormat="1" ht="15" customHeight="1">
      <c r="B62" s="284" t="s">
        <v>102</v>
      </c>
    </row>
    <row r="63" spans="1:3" s="294" customFormat="1" ht="15" customHeight="1"/>
    <row r="64" spans="1:3" s="294" customFormat="1" ht="15" customHeight="1">
      <c r="A64" s="296" t="s">
        <v>84</v>
      </c>
    </row>
    <row r="65" spans="1:11" s="294" customFormat="1" ht="12" customHeight="1">
      <c r="B65" s="297"/>
      <c r="K65" s="291"/>
    </row>
    <row r="66" spans="1:11" s="284" customFormat="1" ht="15" customHeight="1">
      <c r="A66" s="284" t="s">
        <v>103</v>
      </c>
      <c r="D66" s="285"/>
      <c r="E66" s="285"/>
      <c r="K66" s="288"/>
    </row>
    <row r="67" spans="1:11" s="284" customFormat="1" ht="15" customHeight="1">
      <c r="A67" s="284" t="s">
        <v>138</v>
      </c>
      <c r="K67" s="288"/>
    </row>
    <row r="68" spans="1:11" s="284" customFormat="1" ht="15" customHeight="1">
      <c r="A68" s="284" t="s">
        <v>139</v>
      </c>
      <c r="K68" s="288"/>
    </row>
    <row r="69" spans="1:11" s="294" customFormat="1" ht="15" customHeight="1">
      <c r="K69" s="292"/>
    </row>
    <row r="70" spans="1:11" s="294" customFormat="1" ht="15" customHeight="1">
      <c r="A70" s="296" t="s">
        <v>59</v>
      </c>
    </row>
    <row r="71" spans="1:11" s="294" customFormat="1" ht="6" customHeight="1">
      <c r="B71" s="297"/>
      <c r="K71" s="292"/>
    </row>
    <row r="72" spans="1:11" s="284" customFormat="1" ht="15" customHeight="1">
      <c r="A72" s="284" t="s">
        <v>85</v>
      </c>
      <c r="D72" s="285"/>
      <c r="E72" s="285"/>
    </row>
    <row r="73" spans="1:11" s="284" customFormat="1" ht="15" customHeight="1">
      <c r="A73" s="284" t="s">
        <v>86</v>
      </c>
      <c r="K73" s="288"/>
    </row>
    <row r="74" spans="1:11" s="284" customFormat="1" ht="15" customHeight="1">
      <c r="A74" s="284" t="s">
        <v>88</v>
      </c>
    </row>
    <row r="75" spans="1:11" s="284" customFormat="1" ht="15" customHeight="1">
      <c r="A75" s="284" t="s">
        <v>87</v>
      </c>
      <c r="K75" s="288"/>
    </row>
    <row r="76" spans="1:11" s="294" customFormat="1" ht="15" customHeight="1"/>
    <row r="77" spans="1:11" s="294" customFormat="1" ht="15" customHeight="1">
      <c r="A77" s="296" t="s">
        <v>64</v>
      </c>
    </row>
    <row r="78" spans="1:11" s="294" customFormat="1" ht="6" customHeight="1">
      <c r="B78" s="297"/>
    </row>
    <row r="79" spans="1:11" s="284" customFormat="1" ht="15" customHeight="1">
      <c r="A79" s="284" t="s">
        <v>100</v>
      </c>
      <c r="C79" s="286"/>
    </row>
    <row r="80" spans="1:11" s="284" customFormat="1" ht="15" customHeight="1">
      <c r="A80" s="284" t="s">
        <v>101</v>
      </c>
      <c r="C80" s="286"/>
    </row>
    <row r="81" s="283" customFormat="1" ht="15" customHeight="1"/>
  </sheetData>
  <customSheetViews>
    <customSheetView guid="{3BEBFCAB-3F9E-4F80-A11C-A0382E396F12}">
      <selection activeCell="A49" sqref="A49:IV49"/>
      <pageMargins left="0.39370078740157483" right="0.39370078740157483" top="0.43307086614173229" bottom="0.47244094488188981" header="0.31496062992125984" footer="0.27559055118110237"/>
      <pageSetup orientation="portrait" r:id="rId1"/>
      <headerFooter alignWithMargins="0"/>
    </customSheetView>
  </customSheetViews>
  <mergeCells count="5">
    <mergeCell ref="A1:J1"/>
    <mergeCell ref="A3:J3"/>
    <mergeCell ref="C6:H6"/>
    <mergeCell ref="A2:J2"/>
    <mergeCell ref="A5:J5"/>
  </mergeCells>
  <phoneticPr fontId="2" type="noConversion"/>
  <printOptions horizontalCentered="1"/>
  <pageMargins left="0.39370078740157483" right="0.39370078740157483" top="0.43307086614173229" bottom="0.47244094488188981" header="0.31496062992125984" footer="0.27559055118110237"/>
  <pageSetup orientation="portrait" r:id="rId2"/>
  <headerFooter alignWithMargins="0">
    <oddFooter>&amp;R&amp;"Arial,Bold Italic"__________________________________________________________________________________________Assumptions Worksheet Page No. &amp;P - Cost Estimate for Project No. XXXX</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V74"/>
  <sheetViews>
    <sheetView topLeftCell="A40" workbookViewId="0">
      <selection activeCell="H65" sqref="H65"/>
    </sheetView>
  </sheetViews>
  <sheetFormatPr defaultColWidth="9.109375" defaultRowHeight="13.2"/>
  <cols>
    <col min="1" max="1" width="37.33203125" style="88" customWidth="1"/>
    <col min="2" max="2" width="12.44140625" style="69" customWidth="1"/>
    <col min="3" max="3" width="9.44140625" style="69" customWidth="1"/>
    <col min="4" max="5" width="7.6640625" style="69" hidden="1" customWidth="1"/>
    <col min="6" max="6" width="8.33203125" style="69" hidden="1" customWidth="1"/>
    <col min="7" max="7" width="15.33203125" style="69" customWidth="1"/>
    <col min="8" max="8" width="17.88671875" style="69" customWidth="1"/>
    <col min="9" max="12" width="7.6640625" style="69" hidden="1" customWidth="1"/>
    <col min="13" max="13" width="37.5546875" style="69" customWidth="1"/>
    <col min="14" max="14" width="3.33203125" style="69" customWidth="1"/>
    <col min="15" max="15" width="17.88671875" style="10" customWidth="1"/>
    <col min="16" max="16" width="55.6640625" style="10" customWidth="1"/>
    <col min="17" max="17" width="16.6640625" style="10" customWidth="1"/>
    <col min="18" max="18" width="59.109375" style="10" customWidth="1"/>
    <col min="19" max="16384" width="9.109375" style="10"/>
  </cols>
  <sheetData>
    <row r="1" spans="1:14" ht="51" customHeight="1">
      <c r="A1" s="332" t="s">
        <v>122</v>
      </c>
      <c r="B1" s="333"/>
      <c r="C1" s="333"/>
      <c r="D1" s="333"/>
      <c r="E1" s="333"/>
      <c r="F1" s="333"/>
      <c r="G1" s="333"/>
      <c r="H1" s="333"/>
      <c r="I1" s="333"/>
      <c r="J1" s="333"/>
      <c r="K1" s="333"/>
      <c r="L1" s="333"/>
      <c r="M1" s="333"/>
      <c r="N1" s="270"/>
    </row>
    <row r="2" spans="1:14" ht="30" customHeight="1">
      <c r="A2" s="344" t="s">
        <v>121</v>
      </c>
      <c r="B2" s="344"/>
      <c r="C2" s="344"/>
      <c r="D2" s="344"/>
      <c r="E2" s="344"/>
      <c r="F2" s="344"/>
      <c r="G2" s="344"/>
      <c r="H2" s="344"/>
      <c r="I2" s="344"/>
      <c r="J2" s="344"/>
      <c r="K2" s="344"/>
      <c r="L2" s="344"/>
      <c r="M2" s="344"/>
      <c r="N2" s="8"/>
    </row>
    <row r="3" spans="1:14" ht="30" customHeight="1">
      <c r="A3" s="334" t="s">
        <v>124</v>
      </c>
      <c r="B3" s="334"/>
      <c r="C3" s="334"/>
      <c r="D3" s="334"/>
      <c r="E3" s="334"/>
      <c r="F3" s="334"/>
      <c r="G3" s="334"/>
      <c r="H3" s="334"/>
      <c r="I3" s="334"/>
      <c r="J3" s="334"/>
      <c r="K3" s="334"/>
      <c r="L3" s="334"/>
      <c r="M3" s="334"/>
      <c r="N3" s="9"/>
    </row>
    <row r="4" spans="1:14" ht="13.8">
      <c r="A4" s="80" t="s">
        <v>16</v>
      </c>
    </row>
    <row r="5" spans="1:14" ht="6.75" customHeight="1">
      <c r="A5" s="81"/>
    </row>
    <row r="6" spans="1:14" ht="15" customHeight="1">
      <c r="A6" s="82" t="s">
        <v>42</v>
      </c>
      <c r="B6" s="83"/>
      <c r="C6" s="364" t="s">
        <v>146</v>
      </c>
      <c r="D6" s="364"/>
      <c r="E6" s="364"/>
      <c r="F6" s="364"/>
      <c r="G6" s="364"/>
      <c r="H6" s="364"/>
      <c r="I6" s="364"/>
      <c r="J6" s="364"/>
      <c r="K6" s="364"/>
      <c r="L6" s="364"/>
      <c r="M6" s="364"/>
    </row>
    <row r="7" spans="1:14" ht="27.6" customHeight="1">
      <c r="A7" s="82"/>
      <c r="B7" s="310"/>
      <c r="C7" s="364"/>
      <c r="D7" s="364"/>
      <c r="E7" s="364"/>
      <c r="F7" s="364"/>
      <c r="G7" s="364"/>
      <c r="H7" s="364"/>
      <c r="I7" s="364"/>
      <c r="J7" s="364"/>
      <c r="K7" s="364"/>
      <c r="L7" s="364"/>
      <c r="M7" s="364"/>
    </row>
    <row r="8" spans="1:14" ht="6.75" customHeight="1">
      <c r="A8" s="85"/>
      <c r="B8" s="84"/>
      <c r="C8" s="312"/>
      <c r="D8" s="312"/>
      <c r="E8" s="312"/>
      <c r="F8" s="312"/>
      <c r="G8" s="312"/>
      <c r="H8" s="312"/>
      <c r="I8" s="312"/>
      <c r="J8" s="312"/>
      <c r="K8" s="312"/>
      <c r="L8" s="312"/>
      <c r="M8" s="312"/>
    </row>
    <row r="9" spans="1:14" ht="15" customHeight="1">
      <c r="A9" s="86" t="s">
        <v>43</v>
      </c>
      <c r="B9" s="87"/>
      <c r="C9" s="355" t="s">
        <v>144</v>
      </c>
      <c r="D9" s="355"/>
      <c r="E9" s="355"/>
      <c r="F9" s="355"/>
      <c r="G9" s="355"/>
      <c r="H9" s="355"/>
      <c r="I9" s="355"/>
      <c r="J9" s="355"/>
      <c r="K9" s="355"/>
      <c r="L9" s="355"/>
      <c r="M9" s="355"/>
    </row>
    <row r="10" spans="1:14" ht="25.8" customHeight="1">
      <c r="A10" s="85"/>
      <c r="B10" s="84"/>
      <c r="C10" s="355"/>
      <c r="D10" s="355"/>
      <c r="E10" s="355"/>
      <c r="F10" s="355"/>
      <c r="G10" s="355"/>
      <c r="H10" s="355"/>
      <c r="I10" s="355"/>
      <c r="J10" s="355"/>
      <c r="K10" s="355"/>
      <c r="L10" s="355"/>
      <c r="M10" s="355"/>
    </row>
    <row r="11" spans="1:14" ht="6.75" customHeight="1">
      <c r="A11" s="85"/>
      <c r="B11" s="84"/>
      <c r="C11" s="84"/>
      <c r="D11" s="84"/>
      <c r="E11" s="84"/>
      <c r="F11" s="84"/>
      <c r="G11" s="84"/>
      <c r="H11" s="84"/>
      <c r="I11" s="84"/>
      <c r="J11" s="84"/>
      <c r="K11" s="84"/>
      <c r="L11" s="84"/>
      <c r="M11" s="84"/>
    </row>
    <row r="12" spans="1:14" ht="15" customHeight="1">
      <c r="A12" s="86" t="s">
        <v>143</v>
      </c>
      <c r="B12" s="317"/>
      <c r="C12" s="355" t="s">
        <v>145</v>
      </c>
      <c r="D12" s="355"/>
      <c r="E12" s="355"/>
      <c r="F12" s="355"/>
      <c r="G12" s="355"/>
      <c r="H12" s="355"/>
      <c r="I12" s="355"/>
      <c r="J12" s="355"/>
      <c r="K12" s="355"/>
      <c r="L12" s="355"/>
      <c r="M12" s="355"/>
    </row>
    <row r="13" spans="1:14" ht="6.75" customHeight="1">
      <c r="A13" s="85"/>
      <c r="B13" s="84"/>
      <c r="C13" s="355"/>
      <c r="D13" s="355"/>
      <c r="E13" s="355"/>
      <c r="F13" s="355"/>
      <c r="G13" s="355"/>
      <c r="H13" s="355"/>
      <c r="I13" s="355"/>
      <c r="J13" s="355"/>
      <c r="K13" s="355"/>
      <c r="L13" s="355"/>
      <c r="M13" s="355"/>
    </row>
    <row r="14" spans="1:14" ht="15" customHeight="1">
      <c r="A14" s="10"/>
      <c r="B14" s="10"/>
      <c r="C14" s="355"/>
      <c r="D14" s="355"/>
      <c r="E14" s="355"/>
      <c r="F14" s="355"/>
      <c r="G14" s="355"/>
      <c r="H14" s="355"/>
      <c r="I14" s="355"/>
      <c r="J14" s="355"/>
      <c r="K14" s="355"/>
      <c r="L14" s="355"/>
      <c r="M14" s="355"/>
      <c r="N14" s="84"/>
    </row>
    <row r="15" spans="1:14" ht="15" customHeight="1">
      <c r="A15" s="10"/>
      <c r="B15" s="10"/>
      <c r="C15" s="355"/>
      <c r="D15" s="355"/>
      <c r="E15" s="355"/>
      <c r="F15" s="355"/>
      <c r="G15" s="355"/>
      <c r="H15" s="355"/>
      <c r="I15" s="355"/>
      <c r="J15" s="355"/>
      <c r="K15" s="355"/>
      <c r="L15" s="355"/>
      <c r="M15" s="355"/>
      <c r="N15" s="84"/>
    </row>
    <row r="16" spans="1:14" ht="6.75" customHeight="1">
      <c r="A16" s="85"/>
      <c r="B16" s="84"/>
      <c r="C16" s="355"/>
      <c r="D16" s="355"/>
      <c r="E16" s="355"/>
      <c r="F16" s="355"/>
      <c r="G16" s="355"/>
      <c r="H16" s="355"/>
      <c r="I16" s="355"/>
      <c r="J16" s="355"/>
      <c r="K16" s="355"/>
      <c r="L16" s="355"/>
      <c r="M16" s="355"/>
    </row>
    <row r="17" spans="1:22" ht="12" customHeight="1" thickBot="1">
      <c r="A17" s="11"/>
      <c r="B17" s="30"/>
      <c r="C17" s="30"/>
      <c r="D17" s="30"/>
      <c r="E17" s="30"/>
      <c r="F17" s="30"/>
      <c r="G17" s="30"/>
      <c r="H17" s="30"/>
      <c r="I17" s="30"/>
      <c r="J17" s="30"/>
      <c r="K17" s="30"/>
      <c r="L17" s="30"/>
      <c r="M17" s="30"/>
      <c r="N17" s="28"/>
      <c r="O17" s="28"/>
      <c r="P17" s="28"/>
      <c r="Q17" s="28"/>
      <c r="R17" s="23"/>
      <c r="S17" s="23"/>
      <c r="T17" s="23"/>
      <c r="U17" s="23"/>
      <c r="V17" s="23"/>
    </row>
    <row r="18" spans="1:22" s="31" customFormat="1" ht="18" customHeight="1" thickBot="1">
      <c r="A18" s="357" t="s">
        <v>12</v>
      </c>
      <c r="B18" s="359" t="s">
        <v>45</v>
      </c>
      <c r="C18" s="361" t="s">
        <v>28</v>
      </c>
      <c r="D18" s="362"/>
      <c r="E18" s="362"/>
      <c r="F18" s="362"/>
      <c r="G18" s="363"/>
      <c r="H18" s="359" t="s">
        <v>47</v>
      </c>
      <c r="I18" s="79"/>
      <c r="J18" s="79"/>
      <c r="K18" s="79"/>
      <c r="L18" s="79"/>
      <c r="M18" s="359" t="s">
        <v>15</v>
      </c>
      <c r="O18" s="32"/>
      <c r="P18" s="32"/>
      <c r="Q18" s="32"/>
      <c r="R18" s="33"/>
      <c r="S18" s="33"/>
      <c r="T18" s="33"/>
      <c r="U18" s="33"/>
    </row>
    <row r="19" spans="1:22" ht="25.5" customHeight="1" thickBot="1">
      <c r="A19" s="358"/>
      <c r="B19" s="360"/>
      <c r="C19" s="34" t="s">
        <v>33</v>
      </c>
      <c r="D19" s="34" t="s">
        <v>21</v>
      </c>
      <c r="E19" s="34" t="s">
        <v>19</v>
      </c>
      <c r="F19" s="35" t="s">
        <v>20</v>
      </c>
      <c r="G19" s="35" t="s">
        <v>46</v>
      </c>
      <c r="H19" s="360"/>
      <c r="I19" s="36" t="s">
        <v>19</v>
      </c>
      <c r="J19" s="37" t="s">
        <v>20</v>
      </c>
      <c r="K19" s="38" t="s">
        <v>19</v>
      </c>
      <c r="L19" s="39" t="s">
        <v>20</v>
      </c>
      <c r="M19" s="360"/>
      <c r="N19" s="32"/>
      <c r="O19" s="32"/>
      <c r="P19" s="32"/>
      <c r="Q19" s="32"/>
    </row>
    <row r="20" spans="1:22" ht="15" customHeight="1">
      <c r="A20" s="95"/>
      <c r="B20" s="40"/>
      <c r="C20" s="159"/>
      <c r="D20" s="41"/>
      <c r="E20" s="41"/>
      <c r="F20" s="41"/>
      <c r="G20" s="177"/>
      <c r="H20" s="40"/>
      <c r="I20" s="42"/>
      <c r="J20" s="43"/>
      <c r="K20" s="44"/>
      <c r="L20" s="45"/>
      <c r="M20" s="200"/>
      <c r="N20" s="32"/>
      <c r="O20" s="32"/>
      <c r="P20" s="32"/>
      <c r="Q20" s="32"/>
    </row>
    <row r="21" spans="1:22">
      <c r="A21" s="46" t="s">
        <v>0</v>
      </c>
      <c r="B21" s="318">
        <f>ROUND(((H23+H28+H34+H38+H53+H55+H59)*0.035), -4)</f>
        <v>220000</v>
      </c>
      <c r="C21" s="160">
        <v>0.2</v>
      </c>
      <c r="D21" s="48" t="e">
        <f>+C21/#REF!</f>
        <v>#REF!</v>
      </c>
      <c r="E21" s="48" t="e">
        <f>+#REF!/#REF!</f>
        <v>#REF!</v>
      </c>
      <c r="F21" s="48"/>
      <c r="G21" s="178">
        <f>+C21*B21</f>
        <v>44000</v>
      </c>
      <c r="H21" s="47">
        <f>SUM(B21+G21)</f>
        <v>264000</v>
      </c>
      <c r="I21" s="103" t="e">
        <f>+H21/#REF!</f>
        <v>#REF!</v>
      </c>
      <c r="J21" s="103"/>
      <c r="K21" s="104" t="e">
        <f>+#REF!/#REF!</f>
        <v>#REF!</v>
      </c>
      <c r="L21" s="104"/>
      <c r="M21" s="201" t="s">
        <v>98</v>
      </c>
      <c r="N21" s="32"/>
      <c r="O21" s="217"/>
      <c r="P21" s="32"/>
      <c r="Q21" s="32"/>
    </row>
    <row r="22" spans="1:22" ht="15" customHeight="1">
      <c r="A22" s="96"/>
      <c r="B22" s="220"/>
      <c r="C22" s="161"/>
      <c r="D22" s="106"/>
      <c r="E22" s="106"/>
      <c r="F22" s="106"/>
      <c r="G22" s="179"/>
      <c r="H22" s="109"/>
      <c r="I22" s="103"/>
      <c r="J22" s="107"/>
      <c r="K22" s="104"/>
      <c r="L22" s="108"/>
      <c r="M22" s="201"/>
      <c r="N22" s="32"/>
      <c r="O22" s="49"/>
      <c r="P22" s="32"/>
      <c r="Q22" s="32"/>
    </row>
    <row r="23" spans="1:22">
      <c r="A23" s="92" t="s">
        <v>23</v>
      </c>
      <c r="B23" s="319">
        <f>B53*0.01</f>
        <v>30000</v>
      </c>
      <c r="C23" s="160">
        <v>0.2</v>
      </c>
      <c r="D23" s="48"/>
      <c r="E23" s="48"/>
      <c r="F23" s="48"/>
      <c r="G23" s="180">
        <f>+C23*B23</f>
        <v>6000</v>
      </c>
      <c r="H23" s="211">
        <f>SUM(B23+G23)</f>
        <v>36000</v>
      </c>
      <c r="I23" s="103"/>
      <c r="J23" s="107"/>
      <c r="K23" s="104"/>
      <c r="L23" s="108"/>
      <c r="M23" s="202" t="s">
        <v>37</v>
      </c>
      <c r="N23" s="32"/>
      <c r="O23" s="49"/>
      <c r="P23" s="32"/>
      <c r="Q23" s="32"/>
    </row>
    <row r="24" spans="1:22" ht="15" customHeight="1">
      <c r="A24" s="94"/>
      <c r="B24" s="220"/>
      <c r="C24" s="162"/>
      <c r="D24" s="106"/>
      <c r="E24" s="106"/>
      <c r="F24" s="106"/>
      <c r="G24" s="179"/>
      <c r="H24" s="47"/>
      <c r="I24" s="103"/>
      <c r="J24" s="107"/>
      <c r="K24" s="104"/>
      <c r="L24" s="108"/>
      <c r="M24" s="201"/>
      <c r="N24" s="32"/>
      <c r="O24" s="49"/>
      <c r="P24" s="32"/>
      <c r="Q24" s="32"/>
    </row>
    <row r="25" spans="1:22">
      <c r="A25" s="46" t="s">
        <v>24</v>
      </c>
      <c r="B25" s="219"/>
      <c r="C25" s="162"/>
      <c r="D25" s="51"/>
      <c r="E25" s="51"/>
      <c r="F25" s="51"/>
      <c r="G25" s="178"/>
      <c r="H25" s="47"/>
      <c r="I25" s="110"/>
      <c r="J25" s="111"/>
      <c r="K25" s="112"/>
      <c r="L25" s="113"/>
      <c r="M25" s="201"/>
      <c r="N25" s="32"/>
      <c r="O25" s="49"/>
      <c r="P25" s="32"/>
      <c r="Q25" s="32"/>
    </row>
    <row r="26" spans="1:22">
      <c r="A26" s="50" t="s">
        <v>25</v>
      </c>
      <c r="B26" s="318">
        <f>B53*0.02</f>
        <v>60000</v>
      </c>
      <c r="C26" s="163">
        <v>0.2</v>
      </c>
      <c r="D26" s="51"/>
      <c r="E26" s="51"/>
      <c r="F26" s="51"/>
      <c r="G26" s="178">
        <f>+C26*B26</f>
        <v>12000</v>
      </c>
      <c r="H26" s="47">
        <f>SUM(B26+G26)</f>
        <v>72000</v>
      </c>
      <c r="I26" s="110"/>
      <c r="J26" s="114"/>
      <c r="K26" s="112"/>
      <c r="L26" s="115"/>
      <c r="M26" s="202" t="s">
        <v>34</v>
      </c>
      <c r="N26" s="32"/>
      <c r="O26" s="32"/>
      <c r="P26" s="32"/>
      <c r="Q26" s="32"/>
    </row>
    <row r="27" spans="1:22">
      <c r="A27" s="50" t="s">
        <v>31</v>
      </c>
      <c r="B27" s="320">
        <f>ROUND(((8%*H51)+(7%*(H49+H37))+(0.6%*(H53+H37))),-4)</f>
        <v>300000</v>
      </c>
      <c r="C27" s="164">
        <v>0.2</v>
      </c>
      <c r="D27" s="6"/>
      <c r="E27" s="6"/>
      <c r="F27" s="6"/>
      <c r="G27" s="181">
        <f>ROUND((C27*B27), -3)</f>
        <v>60000</v>
      </c>
      <c r="H27" s="47">
        <f>SUM(B27+G27)</f>
        <v>360000</v>
      </c>
      <c r="I27" s="116"/>
      <c r="J27" s="117"/>
      <c r="K27" s="118"/>
      <c r="L27" s="118"/>
      <c r="M27" s="202" t="s">
        <v>40</v>
      </c>
      <c r="N27" s="32"/>
      <c r="O27" s="328"/>
      <c r="P27" s="32"/>
      <c r="Q27" s="32"/>
    </row>
    <row r="28" spans="1:22">
      <c r="A28" s="91" t="s">
        <v>48</v>
      </c>
      <c r="B28" s="221">
        <f>SUM(B26:B27)</f>
        <v>360000</v>
      </c>
      <c r="C28" s="165">
        <f>G28/B28</f>
        <v>0.2</v>
      </c>
      <c r="D28" s="102" t="e">
        <f>+C28/#REF!</f>
        <v>#REF!</v>
      </c>
      <c r="E28" s="102" t="e">
        <f>+#REF!/#REF!</f>
        <v>#REF!</v>
      </c>
      <c r="F28" s="102" t="e">
        <f>+#REF!/(#REF!+#REF!)</f>
        <v>#REF!</v>
      </c>
      <c r="G28" s="182">
        <f>SUM(G26:G27)</f>
        <v>72000</v>
      </c>
      <c r="H28" s="212">
        <f>SUM(H26:H27)</f>
        <v>432000</v>
      </c>
      <c r="I28" s="103" t="e">
        <f>+H28/#REF!</f>
        <v>#REF!</v>
      </c>
      <c r="J28" s="103" t="e">
        <f>+H28/(#REF!+#REF!)</f>
        <v>#REF!</v>
      </c>
      <c r="K28" s="104" t="e">
        <f>+#REF!/#REF!</f>
        <v>#REF!</v>
      </c>
      <c r="L28" s="104" t="e">
        <f>+#REF!/(#REF!+#REF!)</f>
        <v>#REF!</v>
      </c>
      <c r="M28" s="203"/>
      <c r="N28" s="32"/>
      <c r="O28" s="32"/>
      <c r="P28" s="32"/>
      <c r="Q28" s="32"/>
    </row>
    <row r="29" spans="1:22" ht="15" customHeight="1">
      <c r="A29" s="1"/>
      <c r="B29" s="221"/>
      <c r="C29" s="166"/>
      <c r="D29" s="106"/>
      <c r="E29" s="106"/>
      <c r="F29" s="106"/>
      <c r="G29" s="183"/>
      <c r="H29" s="212"/>
      <c r="I29" s="103"/>
      <c r="J29" s="107"/>
      <c r="K29" s="104"/>
      <c r="L29" s="108"/>
      <c r="M29" s="203"/>
      <c r="N29" s="32"/>
      <c r="O29" s="32"/>
      <c r="P29" s="32"/>
      <c r="Q29" s="32"/>
    </row>
    <row r="30" spans="1:22">
      <c r="A30" s="52" t="s">
        <v>29</v>
      </c>
      <c r="B30" s="219"/>
      <c r="C30" s="162"/>
      <c r="D30" s="51"/>
      <c r="E30" s="51"/>
      <c r="F30" s="51"/>
      <c r="G30" s="178"/>
      <c r="H30" s="47"/>
      <c r="I30" s="110"/>
      <c r="J30" s="114"/>
      <c r="K30" s="112"/>
      <c r="L30" s="115"/>
      <c r="M30" s="204"/>
      <c r="N30" s="32"/>
      <c r="O30" s="32"/>
      <c r="P30" s="32"/>
      <c r="Q30" s="32"/>
    </row>
    <row r="31" spans="1:22" ht="13.2" customHeight="1">
      <c r="A31" s="53" t="s">
        <v>18</v>
      </c>
      <c r="B31" s="222">
        <v>1000000</v>
      </c>
      <c r="C31" s="163">
        <v>0.2</v>
      </c>
      <c r="D31" s="51"/>
      <c r="E31" s="51"/>
      <c r="F31" s="51"/>
      <c r="G31" s="181">
        <f>+C31*B31</f>
        <v>200000</v>
      </c>
      <c r="H31" s="47">
        <f>SUM(B31+G31)</f>
        <v>1200000</v>
      </c>
      <c r="I31" s="110"/>
      <c r="J31" s="114"/>
      <c r="K31" s="112"/>
      <c r="L31" s="115"/>
      <c r="M31" s="204"/>
      <c r="N31" s="32"/>
      <c r="O31" s="32"/>
      <c r="P31" s="32"/>
      <c r="Q31" s="32"/>
    </row>
    <row r="32" spans="1:22">
      <c r="A32" s="50" t="s">
        <v>13</v>
      </c>
      <c r="B32" s="318">
        <f>0.25*B31</f>
        <v>250000</v>
      </c>
      <c r="C32" s="163">
        <v>0.2</v>
      </c>
      <c r="D32" s="51"/>
      <c r="E32" s="51"/>
      <c r="F32" s="51"/>
      <c r="G32" s="181">
        <f>+C32*B32</f>
        <v>50000</v>
      </c>
      <c r="H32" s="47">
        <f>SUM(B32+G32)</f>
        <v>300000</v>
      </c>
      <c r="I32" s="110"/>
      <c r="J32" s="114"/>
      <c r="K32" s="112"/>
      <c r="L32" s="115"/>
      <c r="M32" s="204" t="s">
        <v>38</v>
      </c>
      <c r="N32" s="32"/>
      <c r="O32" s="32"/>
      <c r="P32" s="32"/>
      <c r="Q32" s="32"/>
    </row>
    <row r="33" spans="1:17">
      <c r="A33" s="90" t="s">
        <v>39</v>
      </c>
      <c r="B33" s="322">
        <v>0</v>
      </c>
      <c r="C33" s="313"/>
      <c r="D33" s="314"/>
      <c r="E33" s="314"/>
      <c r="F33" s="314"/>
      <c r="G33" s="315">
        <f>+C33*B33</f>
        <v>0</v>
      </c>
      <c r="H33" s="316">
        <f>SUM(B33+G33)</f>
        <v>0</v>
      </c>
      <c r="I33" s="119"/>
      <c r="J33" s="120"/>
      <c r="K33" s="121"/>
      <c r="L33" s="122"/>
      <c r="M33" s="204" t="s">
        <v>17</v>
      </c>
      <c r="N33" s="32"/>
      <c r="O33" s="32"/>
      <c r="P33" s="32"/>
      <c r="Q33" s="32"/>
    </row>
    <row r="34" spans="1:17" ht="13.5" customHeight="1">
      <c r="A34" s="91" t="s">
        <v>49</v>
      </c>
      <c r="B34" s="223">
        <f>SUM(B30:B33)</f>
        <v>1250000</v>
      </c>
      <c r="C34" s="165">
        <f>G34/B34</f>
        <v>0.2</v>
      </c>
      <c r="D34" s="123" t="e">
        <f>+C34/#REF!</f>
        <v>#REF!</v>
      </c>
      <c r="E34" s="123" t="e">
        <f>+#REF!/#REF!</f>
        <v>#REF!</v>
      </c>
      <c r="F34" s="123"/>
      <c r="G34" s="185">
        <f>SUM(G31:G33)</f>
        <v>250000</v>
      </c>
      <c r="H34" s="213">
        <f>SUM(H31:H33)</f>
        <v>1500000</v>
      </c>
      <c r="I34" s="124" t="e">
        <f>+H34/#REF!</f>
        <v>#REF!</v>
      </c>
      <c r="J34" s="125"/>
      <c r="K34" s="126" t="e">
        <f>+#REF!/#REF!</f>
        <v>#REF!</v>
      </c>
      <c r="L34" s="127"/>
      <c r="M34" s="204"/>
      <c r="N34" s="32"/>
      <c r="O34" s="32"/>
      <c r="P34" s="32"/>
      <c r="Q34" s="32"/>
    </row>
    <row r="35" spans="1:17" ht="15" customHeight="1">
      <c r="A35" s="1"/>
      <c r="B35" s="224"/>
      <c r="C35" s="167"/>
      <c r="D35" s="128"/>
      <c r="E35" s="128"/>
      <c r="F35" s="128"/>
      <c r="G35" s="186"/>
      <c r="H35" s="213"/>
      <c r="I35" s="124"/>
      <c r="J35" s="125"/>
      <c r="K35" s="126"/>
      <c r="L35" s="127"/>
      <c r="M35" s="204"/>
      <c r="N35" s="32"/>
      <c r="O35" s="32"/>
      <c r="P35" s="32"/>
      <c r="Q35" s="32"/>
    </row>
    <row r="36" spans="1:17" ht="13.2" customHeight="1">
      <c r="A36" s="1" t="s">
        <v>30</v>
      </c>
      <c r="B36" s="225"/>
      <c r="C36" s="167"/>
      <c r="D36" s="128"/>
      <c r="E36" s="128"/>
      <c r="F36" s="128"/>
      <c r="G36" s="187"/>
      <c r="H36" s="214"/>
      <c r="I36" s="124"/>
      <c r="J36" s="125"/>
      <c r="K36" s="126"/>
      <c r="L36" s="127"/>
      <c r="M36" s="204"/>
      <c r="N36" s="32"/>
      <c r="O36" s="32"/>
      <c r="P36" s="32"/>
      <c r="Q36" s="32"/>
    </row>
    <row r="37" spans="1:17" ht="13.2" customHeight="1">
      <c r="A37" s="50" t="s">
        <v>7</v>
      </c>
      <c r="B37" s="226">
        <v>200000</v>
      </c>
      <c r="C37" s="168">
        <v>0.2</v>
      </c>
      <c r="D37" s="130"/>
      <c r="E37" s="130"/>
      <c r="F37" s="130"/>
      <c r="G37" s="184">
        <f>+C37*B37</f>
        <v>40000</v>
      </c>
      <c r="H37" s="47">
        <f>SUM(B37+G37)</f>
        <v>240000</v>
      </c>
      <c r="I37" s="131"/>
      <c r="J37" s="120"/>
      <c r="K37" s="121"/>
      <c r="L37" s="122"/>
      <c r="M37" s="202"/>
      <c r="N37" s="32"/>
      <c r="O37" s="32"/>
      <c r="P37" s="32"/>
      <c r="Q37" s="32"/>
    </row>
    <row r="38" spans="1:17" ht="13.2" customHeight="1">
      <c r="A38" s="93" t="s">
        <v>50</v>
      </c>
      <c r="B38" s="227">
        <f>SUM(B37)</f>
        <v>200000</v>
      </c>
      <c r="C38" s="165">
        <f>G38/B38</f>
        <v>0.2</v>
      </c>
      <c r="D38" s="98"/>
      <c r="E38" s="98"/>
      <c r="F38" s="98"/>
      <c r="G38" s="182">
        <f>SUM(G37)</f>
        <v>40000</v>
      </c>
      <c r="H38" s="212">
        <f>SUM(H37)</f>
        <v>240000</v>
      </c>
      <c r="I38" s="110"/>
      <c r="J38" s="114"/>
      <c r="K38" s="112"/>
      <c r="L38" s="115"/>
      <c r="M38" s="202"/>
      <c r="N38" s="32"/>
      <c r="O38" s="32"/>
      <c r="P38" s="32"/>
      <c r="Q38" s="32"/>
    </row>
    <row r="39" spans="1:17" ht="15" customHeight="1">
      <c r="A39" s="50"/>
      <c r="B39" s="219"/>
      <c r="C39" s="162"/>
      <c r="D39" s="51"/>
      <c r="E39" s="51"/>
      <c r="F39" s="51"/>
      <c r="G39" s="178"/>
      <c r="H39" s="105"/>
      <c r="I39" s="110"/>
      <c r="J39" s="114"/>
      <c r="K39" s="112"/>
      <c r="L39" s="115"/>
      <c r="M39" s="202"/>
      <c r="N39" s="32"/>
      <c r="O39" s="32"/>
      <c r="P39" s="32"/>
      <c r="Q39" s="32"/>
    </row>
    <row r="40" spans="1:17" ht="12.6" customHeight="1">
      <c r="A40" s="52" t="s">
        <v>26</v>
      </c>
      <c r="B40" s="228"/>
      <c r="C40" s="129"/>
      <c r="D40" s="55"/>
      <c r="E40" s="55"/>
      <c r="F40" s="55"/>
      <c r="G40" s="188"/>
      <c r="H40" s="54"/>
      <c r="I40" s="56"/>
      <c r="J40" s="57"/>
      <c r="K40" s="58"/>
      <c r="L40" s="59"/>
      <c r="M40" s="204"/>
      <c r="N40" s="32"/>
      <c r="O40" s="32"/>
      <c r="P40" s="32"/>
      <c r="Q40" s="32"/>
    </row>
    <row r="41" spans="1:17" ht="3.6" customHeight="1">
      <c r="A41" s="7"/>
      <c r="B41" s="233"/>
      <c r="C41" s="128"/>
      <c r="D41" s="142"/>
      <c r="E41" s="142"/>
      <c r="F41" s="142"/>
      <c r="G41" s="192"/>
      <c r="H41" s="47"/>
      <c r="I41" s="143"/>
      <c r="J41" s="143"/>
      <c r="K41" s="144"/>
      <c r="L41" s="144"/>
      <c r="M41" s="206"/>
      <c r="N41" s="32"/>
      <c r="O41" s="32"/>
      <c r="P41" s="32"/>
      <c r="Q41" s="32"/>
    </row>
    <row r="42" spans="1:17" ht="13.2" customHeight="1">
      <c r="A42" s="60" t="s">
        <v>32</v>
      </c>
      <c r="B42" s="228"/>
      <c r="C42" s="129"/>
      <c r="D42" s="61"/>
      <c r="E42" s="55"/>
      <c r="F42" s="61"/>
      <c r="G42" s="189"/>
      <c r="H42" s="54"/>
      <c r="I42" s="56"/>
      <c r="J42" s="57"/>
      <c r="K42" s="58"/>
      <c r="L42" s="59"/>
      <c r="M42" s="204"/>
      <c r="N42" s="32"/>
      <c r="O42" s="32"/>
      <c r="P42" s="32"/>
      <c r="Q42" s="32"/>
    </row>
    <row r="43" spans="1:17">
      <c r="A43" s="4" t="s">
        <v>1</v>
      </c>
      <c r="B43" s="229">
        <v>1000000</v>
      </c>
      <c r="C43" s="169">
        <v>0.2</v>
      </c>
      <c r="D43" s="6"/>
      <c r="E43" s="132"/>
      <c r="F43" s="133"/>
      <c r="G43" s="181">
        <f t="shared" ref="G43:G48" si="0">+C43*B43</f>
        <v>200000</v>
      </c>
      <c r="H43" s="47">
        <f t="shared" ref="H43:H48" si="1">SUM(B43+G43)</f>
        <v>1200000</v>
      </c>
      <c r="I43" s="134"/>
      <c r="J43" s="135"/>
      <c r="K43" s="136"/>
      <c r="L43" s="137"/>
      <c r="M43" s="204"/>
      <c r="N43" s="32"/>
      <c r="O43" s="32"/>
      <c r="P43" s="32"/>
      <c r="Q43" s="32"/>
    </row>
    <row r="44" spans="1:17">
      <c r="A44" s="5" t="s">
        <v>4</v>
      </c>
      <c r="B44" s="230">
        <v>500000</v>
      </c>
      <c r="C44" s="169">
        <v>0.2</v>
      </c>
      <c r="D44" s="6"/>
      <c r="E44" s="6"/>
      <c r="F44" s="6"/>
      <c r="G44" s="181">
        <f t="shared" si="0"/>
        <v>100000</v>
      </c>
      <c r="H44" s="47">
        <f t="shared" si="1"/>
        <v>600000</v>
      </c>
      <c r="I44" s="138"/>
      <c r="J44" s="138"/>
      <c r="K44" s="139"/>
      <c r="L44" s="139"/>
      <c r="M44" s="204"/>
      <c r="N44" s="32"/>
      <c r="O44" s="32"/>
      <c r="P44" s="32"/>
      <c r="Q44" s="32"/>
    </row>
    <row r="45" spans="1:17">
      <c r="A45" s="5" t="s">
        <v>6</v>
      </c>
      <c r="B45" s="230">
        <v>100000</v>
      </c>
      <c r="C45" s="169">
        <v>0.2</v>
      </c>
      <c r="D45" s="6"/>
      <c r="E45" s="6"/>
      <c r="F45" s="6"/>
      <c r="G45" s="181">
        <f t="shared" si="0"/>
        <v>20000</v>
      </c>
      <c r="H45" s="47">
        <f t="shared" si="1"/>
        <v>120000</v>
      </c>
      <c r="I45" s="138"/>
      <c r="J45" s="138"/>
      <c r="K45" s="139"/>
      <c r="L45" s="139"/>
      <c r="M45" s="205"/>
      <c r="N45" s="32"/>
      <c r="O45" s="32"/>
      <c r="P45" s="32"/>
      <c r="Q45" s="32"/>
    </row>
    <row r="46" spans="1:17">
      <c r="A46" s="5" t="s">
        <v>5</v>
      </c>
      <c r="B46" s="230">
        <v>200000</v>
      </c>
      <c r="C46" s="169">
        <v>0.2</v>
      </c>
      <c r="D46" s="6"/>
      <c r="E46" s="6"/>
      <c r="F46" s="6"/>
      <c r="G46" s="181">
        <f t="shared" si="0"/>
        <v>40000</v>
      </c>
      <c r="H46" s="47">
        <f t="shared" si="1"/>
        <v>240000</v>
      </c>
      <c r="I46" s="138"/>
      <c r="J46" s="138"/>
      <c r="K46" s="139"/>
      <c r="L46" s="139"/>
      <c r="M46" s="204"/>
      <c r="N46" s="32"/>
      <c r="O46" s="32"/>
      <c r="P46" s="32"/>
      <c r="Q46" s="32"/>
    </row>
    <row r="47" spans="1:17">
      <c r="A47" s="4" t="s">
        <v>8</v>
      </c>
      <c r="B47" s="229">
        <v>100000</v>
      </c>
      <c r="C47" s="169">
        <v>0.2</v>
      </c>
      <c r="D47" s="6"/>
      <c r="E47" s="132"/>
      <c r="F47" s="132"/>
      <c r="G47" s="181">
        <f t="shared" si="0"/>
        <v>20000</v>
      </c>
      <c r="H47" s="47">
        <f t="shared" si="1"/>
        <v>120000</v>
      </c>
      <c r="I47" s="134"/>
      <c r="J47" s="135"/>
      <c r="K47" s="136"/>
      <c r="L47" s="137"/>
      <c r="M47" s="204"/>
      <c r="N47" s="32"/>
      <c r="O47" s="32"/>
      <c r="P47" s="32"/>
      <c r="Q47" s="32"/>
    </row>
    <row r="48" spans="1:17" ht="13.2" customHeight="1">
      <c r="A48" s="4" t="s">
        <v>2</v>
      </c>
      <c r="B48" s="231">
        <v>100000</v>
      </c>
      <c r="C48" s="170">
        <v>0.2</v>
      </c>
      <c r="D48" s="140"/>
      <c r="E48" s="141"/>
      <c r="F48" s="141"/>
      <c r="G48" s="190">
        <f t="shared" si="0"/>
        <v>20000</v>
      </c>
      <c r="H48" s="215">
        <f t="shared" si="1"/>
        <v>120000</v>
      </c>
      <c r="I48" s="134"/>
      <c r="J48" s="135"/>
      <c r="K48" s="136"/>
      <c r="L48" s="137"/>
      <c r="M48" s="202"/>
      <c r="N48" s="32"/>
      <c r="O48" s="32"/>
      <c r="P48" s="32"/>
      <c r="Q48" s="32"/>
    </row>
    <row r="49" spans="1:17">
      <c r="A49" s="7" t="s">
        <v>36</v>
      </c>
      <c r="B49" s="232">
        <f>SUM(B43:B48)</f>
        <v>2000000</v>
      </c>
      <c r="C49" s="171">
        <f>G49/B49</f>
        <v>0.2</v>
      </c>
      <c r="D49" s="99" t="e">
        <f>+C49/#REF!</f>
        <v>#REF!</v>
      </c>
      <c r="E49" s="100" t="e">
        <f>+#REF!/#REF!</f>
        <v>#REF!</v>
      </c>
      <c r="F49" s="100"/>
      <c r="G49" s="191">
        <f>SUM(G43:G48)</f>
        <v>400000</v>
      </c>
      <c r="H49" s="101">
        <f>SUM(B49+G49)</f>
        <v>2400000</v>
      </c>
      <c r="I49" s="124" t="e">
        <f>+H49/#REF!</f>
        <v>#REF!</v>
      </c>
      <c r="J49" s="125"/>
      <c r="K49" s="126" t="e">
        <f>+#REF!/#REF!</f>
        <v>#REF!</v>
      </c>
      <c r="L49" s="127"/>
      <c r="M49" s="206"/>
      <c r="N49" s="32"/>
      <c r="O49" s="32"/>
      <c r="P49" s="32"/>
      <c r="Q49" s="32"/>
    </row>
    <row r="50" spans="1:17" ht="3.6" customHeight="1">
      <c r="A50" s="7"/>
      <c r="B50" s="233"/>
      <c r="C50" s="128"/>
      <c r="D50" s="142"/>
      <c r="E50" s="142"/>
      <c r="F50" s="142"/>
      <c r="G50" s="192"/>
      <c r="H50" s="47"/>
      <c r="I50" s="143"/>
      <c r="J50" s="143"/>
      <c r="K50" s="144"/>
      <c r="L50" s="144"/>
      <c r="M50" s="206"/>
      <c r="N50" s="32"/>
      <c r="O50" s="32"/>
      <c r="P50" s="32"/>
      <c r="Q50" s="32"/>
    </row>
    <row r="51" spans="1:17">
      <c r="A51" s="2" t="s">
        <v>3</v>
      </c>
      <c r="B51" s="230">
        <v>1000000</v>
      </c>
      <c r="C51" s="169">
        <v>0.2</v>
      </c>
      <c r="D51" s="6"/>
      <c r="E51" s="6"/>
      <c r="F51" s="6"/>
      <c r="G51" s="193">
        <f>+C51*B51</f>
        <v>200000</v>
      </c>
      <c r="H51" s="216">
        <f>SUM(B51+G51)</f>
        <v>1200000</v>
      </c>
      <c r="I51" s="138"/>
      <c r="J51" s="138"/>
      <c r="K51" s="139"/>
      <c r="L51" s="139"/>
      <c r="M51" s="204"/>
      <c r="N51" s="32"/>
      <c r="O51" s="32"/>
      <c r="P51" s="32"/>
      <c r="Q51" s="32"/>
    </row>
    <row r="52" spans="1:17" ht="3.6" customHeight="1">
      <c r="A52" s="2"/>
      <c r="B52" s="234"/>
      <c r="C52" s="169"/>
      <c r="D52" s="6"/>
      <c r="E52" s="6"/>
      <c r="F52" s="6"/>
      <c r="G52" s="192"/>
      <c r="H52" s="47"/>
      <c r="I52" s="138"/>
      <c r="J52" s="138"/>
      <c r="K52" s="139"/>
      <c r="L52" s="139"/>
      <c r="M52" s="204"/>
      <c r="N52" s="32"/>
      <c r="O52" s="32"/>
      <c r="P52" s="32"/>
      <c r="Q52" s="32"/>
    </row>
    <row r="53" spans="1:17">
      <c r="A53" s="91" t="s">
        <v>51</v>
      </c>
      <c r="B53" s="235">
        <f>SUM(B49:B51)</f>
        <v>3000000</v>
      </c>
      <c r="C53" s="172">
        <f>G53/B53</f>
        <v>0.2</v>
      </c>
      <c r="D53" s="3"/>
      <c r="E53" s="3"/>
      <c r="F53" s="3"/>
      <c r="G53" s="194">
        <f>SUM(G49:G51)</f>
        <v>600000</v>
      </c>
      <c r="H53" s="62">
        <f>SUM(B53+G53)</f>
        <v>3600000</v>
      </c>
      <c r="I53" s="138"/>
      <c r="J53" s="138"/>
      <c r="K53" s="139"/>
      <c r="L53" s="139"/>
      <c r="M53" s="204"/>
      <c r="N53" s="32"/>
      <c r="O53" s="32"/>
      <c r="P53" s="32"/>
      <c r="Q53" s="32"/>
    </row>
    <row r="54" spans="1:17" ht="15" customHeight="1">
      <c r="A54" s="1"/>
      <c r="B54" s="236"/>
      <c r="C54" s="129"/>
      <c r="D54" s="145"/>
      <c r="E54" s="145"/>
      <c r="F54" s="145"/>
      <c r="G54" s="182"/>
      <c r="H54" s="62"/>
      <c r="I54" s="146"/>
      <c r="J54" s="147"/>
      <c r="K54" s="148"/>
      <c r="L54" s="149"/>
      <c r="M54" s="204"/>
      <c r="N54" s="32"/>
      <c r="O54" s="32"/>
      <c r="P54" s="32"/>
      <c r="Q54" s="32"/>
    </row>
    <row r="55" spans="1:17">
      <c r="A55" s="92" t="s">
        <v>27</v>
      </c>
      <c r="B55" s="321">
        <f>ROUND(((7%*H43)+(8%*(H37+H45+H46+H47+H48))+(6.5%*(H44+H51))),-4)</f>
        <v>270000</v>
      </c>
      <c r="C55" s="173">
        <v>0.2</v>
      </c>
      <c r="D55" s="102" t="e">
        <f>+C55/#REF!</f>
        <v>#REF!</v>
      </c>
      <c r="E55" s="102" t="e">
        <f>+#REF!/#REF!</f>
        <v>#REF!</v>
      </c>
      <c r="F55" s="102" t="e">
        <f>+#REF!/(#REF!+#REF!)</f>
        <v>#REF!</v>
      </c>
      <c r="G55" s="182">
        <f>ROUND((C55*B55),-3)</f>
        <v>54000</v>
      </c>
      <c r="H55" s="212">
        <f>SUM(B55+G55)</f>
        <v>324000</v>
      </c>
      <c r="I55" s="150" t="e">
        <f>+H55/#REF!</f>
        <v>#REF!</v>
      </c>
      <c r="J55" s="150" t="e">
        <f>+H55/(#REF!+#REF!)</f>
        <v>#REF!</v>
      </c>
      <c r="K55" s="151" t="e">
        <f>+#REF!/#REF!</f>
        <v>#REF!</v>
      </c>
      <c r="L55" s="198" t="e">
        <f>+#REF!/(#REF!+#REF!)</f>
        <v>#REF!</v>
      </c>
      <c r="M55" s="207" t="s">
        <v>40</v>
      </c>
      <c r="N55" s="199"/>
      <c r="O55" s="32"/>
      <c r="P55" s="32"/>
      <c r="Q55" s="32"/>
    </row>
    <row r="56" spans="1:17" ht="15" customHeight="1">
      <c r="A56" s="94"/>
      <c r="B56" s="219"/>
      <c r="C56" s="162"/>
      <c r="D56" s="51"/>
      <c r="E56" s="51"/>
      <c r="F56" s="51"/>
      <c r="G56" s="178"/>
      <c r="H56" s="105"/>
      <c r="I56" s="110"/>
      <c r="J56" s="114"/>
      <c r="K56" s="112"/>
      <c r="L56" s="115"/>
      <c r="M56" s="202"/>
      <c r="N56" s="32"/>
      <c r="O56" s="32"/>
      <c r="P56" s="32"/>
      <c r="Q56" s="32"/>
    </row>
    <row r="57" spans="1:17" ht="13.2" customHeight="1">
      <c r="A57" s="46" t="s">
        <v>147</v>
      </c>
      <c r="B57" s="219"/>
      <c r="C57" s="162"/>
      <c r="D57" s="51"/>
      <c r="E57" s="51"/>
      <c r="F57" s="51"/>
      <c r="G57" s="178"/>
      <c r="H57" s="47"/>
      <c r="I57" s="110"/>
      <c r="J57" s="114"/>
      <c r="K57" s="112"/>
      <c r="L57" s="115"/>
      <c r="M57" s="202"/>
      <c r="N57" s="32"/>
      <c r="O57" s="32"/>
      <c r="P57" s="32"/>
      <c r="Q57" s="32"/>
    </row>
    <row r="58" spans="1:17" ht="13.2" customHeight="1">
      <c r="A58" s="326" t="s">
        <v>150</v>
      </c>
      <c r="B58" s="237">
        <v>45000</v>
      </c>
      <c r="C58" s="160">
        <v>0.2</v>
      </c>
      <c r="D58" s="152"/>
      <c r="E58" s="152"/>
      <c r="F58" s="152"/>
      <c r="G58" s="195">
        <f>+C58*B58</f>
        <v>9000</v>
      </c>
      <c r="H58" s="211">
        <f>SUM(B58+G58)</f>
        <v>54000</v>
      </c>
      <c r="I58" s="110"/>
      <c r="J58" s="114"/>
      <c r="K58" s="112"/>
      <c r="L58" s="115"/>
      <c r="M58" s="202" t="s">
        <v>41</v>
      </c>
      <c r="N58" s="32"/>
      <c r="O58" s="32"/>
      <c r="P58" s="32"/>
      <c r="Q58" s="32"/>
    </row>
    <row r="59" spans="1:17" s="69" customFormat="1" ht="13.2" customHeight="1">
      <c r="A59" s="97" t="s">
        <v>52</v>
      </c>
      <c r="B59" s="227">
        <f>SUM(B58)</f>
        <v>45000</v>
      </c>
      <c r="C59" s="172">
        <f>G59/B59</f>
        <v>0.2</v>
      </c>
      <c r="D59" s="63" t="e">
        <f>+C59/#REF!</f>
        <v>#REF!</v>
      </c>
      <c r="E59" s="63" t="e">
        <f>+#REF!/#REF!</f>
        <v>#REF!</v>
      </c>
      <c r="F59" s="63"/>
      <c r="G59" s="323">
        <f>SUM(G58)</f>
        <v>9000</v>
      </c>
      <c r="H59" s="323">
        <f>SUM(H58)</f>
        <v>54000</v>
      </c>
      <c r="I59" s="64" t="e">
        <f>+H59/#REF!</f>
        <v>#REF!</v>
      </c>
      <c r="J59" s="65"/>
      <c r="K59" s="66" t="e">
        <f>+#REF!/#REF!</f>
        <v>#REF!</v>
      </c>
      <c r="L59" s="67"/>
      <c r="M59" s="208"/>
      <c r="N59" s="68"/>
      <c r="O59" s="68"/>
      <c r="P59" s="68"/>
      <c r="Q59" s="68"/>
    </row>
    <row r="60" spans="1:17" ht="15" customHeight="1">
      <c r="A60" s="60"/>
      <c r="B60" s="238"/>
      <c r="C60" s="174"/>
      <c r="D60" s="71"/>
      <c r="E60" s="71"/>
      <c r="F60" s="71"/>
      <c r="G60" s="196"/>
      <c r="H60" s="70"/>
      <c r="I60" s="72"/>
      <c r="J60" s="73"/>
      <c r="K60" s="74"/>
      <c r="L60" s="75"/>
      <c r="M60" s="208"/>
      <c r="N60" s="32"/>
      <c r="O60" s="32"/>
      <c r="P60" s="32"/>
      <c r="Q60" s="32"/>
    </row>
    <row r="61" spans="1:17" ht="12.75" customHeight="1">
      <c r="A61" s="46" t="s">
        <v>148</v>
      </c>
      <c r="B61" s="237">
        <v>50000</v>
      </c>
      <c r="C61" s="324" t="s">
        <v>149</v>
      </c>
      <c r="D61" s="152"/>
      <c r="E61" s="152"/>
      <c r="F61" s="152"/>
      <c r="G61" s="325" t="s">
        <v>149</v>
      </c>
      <c r="H61" s="211">
        <f>SUM(B61)</f>
        <v>50000</v>
      </c>
      <c r="I61" s="110"/>
      <c r="J61" s="114"/>
      <c r="K61" s="112"/>
      <c r="L61" s="115"/>
      <c r="M61" s="202"/>
      <c r="N61" s="32"/>
      <c r="O61" s="32"/>
      <c r="P61" s="32"/>
      <c r="Q61" s="32"/>
    </row>
    <row r="62" spans="1:17" ht="15" customHeight="1">
      <c r="A62" s="60"/>
      <c r="B62" s="238"/>
      <c r="C62" s="174"/>
      <c r="D62" s="71"/>
      <c r="E62" s="71"/>
      <c r="F62" s="71"/>
      <c r="G62" s="196"/>
      <c r="H62" s="70"/>
      <c r="I62" s="72"/>
      <c r="J62" s="73"/>
      <c r="K62" s="74"/>
      <c r="L62" s="75"/>
      <c r="M62" s="208"/>
      <c r="N62" s="32"/>
      <c r="O62" s="32"/>
      <c r="P62" s="32"/>
      <c r="Q62" s="32"/>
    </row>
    <row r="63" spans="1:17">
      <c r="A63" s="92" t="s">
        <v>141</v>
      </c>
      <c r="B63" s="239"/>
      <c r="C63" s="175"/>
      <c r="D63" s="152"/>
      <c r="E63" s="152"/>
      <c r="F63" s="152"/>
      <c r="G63" s="184"/>
      <c r="H63" s="211"/>
      <c r="I63" s="110"/>
      <c r="J63" s="114"/>
      <c r="K63" s="112"/>
      <c r="L63" s="115"/>
      <c r="M63" s="204" t="s">
        <v>97</v>
      </c>
      <c r="N63" s="32"/>
      <c r="O63" s="32"/>
      <c r="P63" s="32"/>
      <c r="Q63" s="32"/>
    </row>
    <row r="64" spans="1:17" ht="22.5" customHeight="1">
      <c r="A64" s="153"/>
      <c r="B64" s="219"/>
      <c r="C64" s="162"/>
      <c r="D64" s="51"/>
      <c r="E64" s="51"/>
      <c r="F64" s="51"/>
      <c r="G64" s="178"/>
      <c r="H64" s="47"/>
      <c r="I64" s="110"/>
      <c r="J64" s="111"/>
      <c r="K64" s="112"/>
      <c r="L64" s="113"/>
      <c r="M64" s="209"/>
      <c r="N64" s="32"/>
      <c r="O64" s="32"/>
      <c r="P64" s="32"/>
      <c r="Q64" s="32"/>
    </row>
    <row r="65" spans="1:17" s="77" customFormat="1" ht="27" customHeight="1" thickBot="1">
      <c r="A65" s="154" t="s">
        <v>99</v>
      </c>
      <c r="B65" s="240">
        <f>SUM(B63+B61+B59+B55+B53+B38+B34+B28+B23+B21)</f>
        <v>5425000</v>
      </c>
      <c r="C65" s="176">
        <f>G65/B65</f>
        <v>0.19815668202764977</v>
      </c>
      <c r="D65" s="156" t="e">
        <f>+C65/#REF!</f>
        <v>#REF!</v>
      </c>
      <c r="E65" s="156" t="e">
        <f>+#REF!/#REF!</f>
        <v>#REF!</v>
      </c>
      <c r="F65" s="156"/>
      <c r="G65" s="197">
        <f>SUM(G63+G59+G55+G53+G38+G34+G28+G23+G21)</f>
        <v>1075000</v>
      </c>
      <c r="H65" s="155">
        <f>SUM(H63+H61+H59+H55+H53+H38+H34+H28+H23+H21)</f>
        <v>6500000</v>
      </c>
      <c r="I65" s="157" t="e">
        <f>+H65/#REF!</f>
        <v>#REF!</v>
      </c>
      <c r="J65" s="158"/>
      <c r="K65" s="157" t="e">
        <f>+#REF!/#REF!</f>
        <v>#REF!</v>
      </c>
      <c r="L65" s="158"/>
      <c r="M65" s="210"/>
      <c r="N65" s="76"/>
      <c r="O65" s="76"/>
      <c r="P65" s="76"/>
      <c r="Q65" s="76"/>
    </row>
    <row r="66" spans="1:17">
      <c r="A66" s="78"/>
      <c r="C66" s="79"/>
      <c r="O66" s="32"/>
      <c r="P66" s="32"/>
      <c r="Q66" s="32"/>
    </row>
    <row r="67" spans="1:17" ht="15" customHeight="1">
      <c r="A67" s="85"/>
      <c r="B67" s="84"/>
      <c r="C67" s="84"/>
      <c r="D67" s="84"/>
      <c r="E67" s="84"/>
      <c r="F67" s="84"/>
      <c r="G67" s="84"/>
      <c r="H67" s="327">
        <f>+G65+B65</f>
        <v>6500000</v>
      </c>
      <c r="I67" s="84"/>
      <c r="J67" s="84"/>
      <c r="K67" s="84"/>
      <c r="L67" s="84"/>
      <c r="M67" s="84" t="s">
        <v>151</v>
      </c>
    </row>
    <row r="68" spans="1:17" ht="6.75" customHeight="1">
      <c r="A68" s="85"/>
      <c r="B68" s="84"/>
      <c r="C68" s="84"/>
      <c r="D68" s="84"/>
      <c r="E68" s="84"/>
      <c r="F68" s="84"/>
      <c r="G68" s="84"/>
      <c r="H68" s="84"/>
      <c r="I68" s="84"/>
      <c r="J68" s="84"/>
      <c r="K68" s="84"/>
      <c r="L68" s="84"/>
      <c r="M68" s="84"/>
    </row>
    <row r="69" spans="1:17" ht="15" customHeight="1">
      <c r="A69" s="85"/>
      <c r="B69" s="84"/>
      <c r="C69" s="84"/>
      <c r="D69" s="84"/>
      <c r="E69" s="84"/>
      <c r="F69" s="84"/>
      <c r="G69" s="84"/>
      <c r="H69" s="84"/>
      <c r="I69" s="84"/>
      <c r="J69" s="84"/>
      <c r="K69" s="84"/>
      <c r="L69" s="84"/>
      <c r="M69" s="84"/>
    </row>
    <row r="70" spans="1:17" ht="6.75" customHeight="1">
      <c r="A70" s="85"/>
      <c r="B70" s="84"/>
      <c r="C70" s="84"/>
      <c r="D70" s="84"/>
      <c r="E70" s="84"/>
      <c r="F70" s="84"/>
      <c r="G70" s="84"/>
      <c r="H70" s="84"/>
      <c r="I70" s="84"/>
      <c r="J70" s="84"/>
      <c r="K70" s="84"/>
      <c r="L70" s="84"/>
      <c r="M70" s="84"/>
    </row>
    <row r="71" spans="1:17" ht="6.75" customHeight="1">
      <c r="A71" s="69"/>
    </row>
    <row r="74" spans="1:17" ht="37.799999999999997" customHeight="1">
      <c r="A74" s="356"/>
      <c r="B74" s="356"/>
      <c r="C74" s="89"/>
      <c r="D74" s="89"/>
      <c r="E74" s="89"/>
      <c r="F74" s="89"/>
      <c r="G74" s="89"/>
      <c r="H74" s="89"/>
      <c r="I74" s="89"/>
      <c r="J74" s="89"/>
      <c r="K74" s="89"/>
      <c r="L74" s="89"/>
      <c r="N74" s="10"/>
    </row>
  </sheetData>
  <customSheetViews>
    <customSheetView guid="{3BEBFCAB-3F9E-4F80-A11C-A0382E396F12}" fitToPage="1" hiddenColumns="1" topLeftCell="A10">
      <selection activeCell="H27" sqref="H27"/>
      <pageMargins left="0" right="0" top="0.39370078740157483" bottom="0.6692913385826772" header="0.23622047244094491" footer="0.35433070866141736"/>
      <printOptions horizontalCentered="1"/>
      <pageSetup scale="63" orientation="portrait" r:id="rId1"/>
      <headerFooter alignWithMargins="0"/>
    </customSheetView>
  </customSheetViews>
  <mergeCells count="12">
    <mergeCell ref="A1:M1"/>
    <mergeCell ref="A2:M2"/>
    <mergeCell ref="C12:M16"/>
    <mergeCell ref="A74:B74"/>
    <mergeCell ref="A18:A19"/>
    <mergeCell ref="M18:M19"/>
    <mergeCell ref="C18:G18"/>
    <mergeCell ref="H18:H19"/>
    <mergeCell ref="A3:M3"/>
    <mergeCell ref="B18:B19"/>
    <mergeCell ref="C6:M7"/>
    <mergeCell ref="C9:M10"/>
  </mergeCells>
  <phoneticPr fontId="2" type="noConversion"/>
  <printOptions horizontalCentered="1"/>
  <pageMargins left="0" right="0" top="0.39370078740157483" bottom="0.6692913385826772" header="0.23622047244094491" footer="0.35433070866141736"/>
  <pageSetup scale="68" orientation="portrait" r:id="rId2"/>
  <headerFooter alignWithMargins="0">
    <oddFooter>&amp;R&amp;"Arial,Bold Italic"&amp;12___________________________________________________________________________________________________________ Cost Estimate for Project No. XXXX</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PROJECT WORKSHEET</vt:lpstr>
      <vt:lpstr>ASSUMPTIONS WORKSHEET</vt:lpstr>
      <vt:lpstr>COST ELEMENT WORKSHEET</vt:lpstr>
      <vt:lpstr>'PROJECT WORKSHEET'!Print_Area</vt:lpstr>
    </vt:vector>
  </TitlesOfParts>
  <Company>Province of British Columbia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Hallas</dc:creator>
  <cp:lastModifiedBy>MHallas</cp:lastModifiedBy>
  <cp:lastPrinted>2013-11-19T00:08:49Z</cp:lastPrinted>
  <dcterms:created xsi:type="dcterms:W3CDTF">2006-07-11T16:27:05Z</dcterms:created>
  <dcterms:modified xsi:type="dcterms:W3CDTF">2013-11-22T19:06:59Z</dcterms:modified>
</cp:coreProperties>
</file>