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68" activeTab="0"/>
  </bookViews>
  <sheets>
    <sheet name="Cost Tracking" sheetId="1" r:id="rId1"/>
  </sheets>
  <definedNames>
    <definedName name="_xlnm.Print_Area" localSheetId="0">'Cost Tracking'!$A$1:$O$56</definedName>
  </definedNames>
  <calcPr fullCalcOnLoad="1"/>
</workbook>
</file>

<file path=xl/sharedStrings.xml><?xml version="1.0" encoding="utf-8"?>
<sst xmlns="http://schemas.openxmlformats.org/spreadsheetml/2006/main" count="230" uniqueCount="124">
  <si>
    <t>Project Name:</t>
  </si>
  <si>
    <t>Date:</t>
  </si>
  <si>
    <t>Cost Code</t>
  </si>
  <si>
    <t>Desctiption</t>
  </si>
  <si>
    <t>Vendor</t>
  </si>
  <si>
    <t>Purchase Order Number</t>
  </si>
  <si>
    <t>Original  Budgeted Cost</t>
  </si>
  <si>
    <t>Cost Committed</t>
  </si>
  <si>
    <t>Cost to Date</t>
  </si>
  <si>
    <t>Open P.O. Cost</t>
  </si>
  <si>
    <t>Estimated Cost to Complete</t>
  </si>
  <si>
    <t>Estimated Cost at Completion</t>
  </si>
  <si>
    <t>Variance</t>
  </si>
  <si>
    <t>P O</t>
  </si>
  <si>
    <t>Recd</t>
  </si>
  <si>
    <t>Paid</t>
  </si>
  <si>
    <t xml:space="preserve"> </t>
  </si>
  <si>
    <t>Other Subtotal</t>
  </si>
  <si>
    <t>Project Total</t>
  </si>
  <si>
    <t>Freight Cost</t>
  </si>
  <si>
    <t>Freight To Jobsite</t>
  </si>
  <si>
    <t>Budgeted Cost:</t>
  </si>
  <si>
    <t>Project EAC:</t>
  </si>
  <si>
    <t>Complete (Cost Incurred Basis)</t>
  </si>
  <si>
    <t>Budgeted GM:</t>
  </si>
  <si>
    <t>Projected GM:</t>
  </si>
  <si>
    <t>Complete (Cost Committed Basis)</t>
  </si>
  <si>
    <t>Original Contract:</t>
  </si>
  <si>
    <t>Current Contract:</t>
  </si>
  <si>
    <t>Project No.:</t>
  </si>
  <si>
    <t>Project Mgr.:</t>
  </si>
  <si>
    <t>Mechanical Equipment</t>
  </si>
  <si>
    <t>Electrical / Instrumentation</t>
  </si>
  <si>
    <t>Travel Expenses - Local</t>
  </si>
  <si>
    <t>Travel Expenses - Jobsite</t>
  </si>
  <si>
    <t>Skid Fabrication &amp; Assembly</t>
  </si>
  <si>
    <t>Skid Electrical Work</t>
  </si>
  <si>
    <t>Junction Boxes</t>
  </si>
  <si>
    <t>Maintenance Gate Vavle</t>
  </si>
  <si>
    <t>Feeder</t>
  </si>
  <si>
    <t>Feeder Hopper</t>
  </si>
  <si>
    <t>Tachometer for Feeder</t>
  </si>
  <si>
    <t>Salina Vortex</t>
  </si>
  <si>
    <t>Rotolok</t>
  </si>
  <si>
    <t>Acrison</t>
  </si>
  <si>
    <t>J &amp; J Welding</t>
  </si>
  <si>
    <t>Wetting Cone</t>
  </si>
  <si>
    <t>Swage-Lok Fittings &amp; Tubing</t>
  </si>
  <si>
    <t>Pressure Gauges (One w/ Seal)</t>
  </si>
  <si>
    <t>High Water Level Switch</t>
  </si>
  <si>
    <t>Level &amp; Flow</t>
  </si>
  <si>
    <t>Pressure Switch for Motive</t>
  </si>
  <si>
    <t>Piping &amp; Fittings</t>
  </si>
  <si>
    <t>Solberg Intake Filter</t>
  </si>
  <si>
    <t>Three-Way Process Valve</t>
  </si>
  <si>
    <t>1 1/2" Actuated Ball Vavle</t>
  </si>
  <si>
    <t>1 1/2" Anigav Valve</t>
  </si>
  <si>
    <t>ASCO 3-Way</t>
  </si>
  <si>
    <t>Rotary Valve</t>
  </si>
  <si>
    <t>Control Panels</t>
  </si>
  <si>
    <t>Feeder Motor</t>
  </si>
  <si>
    <t>Eductor, 1 1/2, SS</t>
  </si>
  <si>
    <t>Elec. Design / Programming / Start-up</t>
  </si>
  <si>
    <t>T&amp;G Controls</t>
  </si>
  <si>
    <t>Simco</t>
  </si>
  <si>
    <t>M-Drive</t>
  </si>
  <si>
    <t>Action Electric</t>
  </si>
  <si>
    <t>Drawings / Reproduction / FedEx</t>
  </si>
  <si>
    <t>Scale / Controller / Programming</t>
  </si>
  <si>
    <t>Scale Systems</t>
  </si>
  <si>
    <t>174-001</t>
  </si>
  <si>
    <t>174-003</t>
  </si>
  <si>
    <t>174-004</t>
  </si>
  <si>
    <t>174-002</t>
  </si>
  <si>
    <t>Electric Motors Co.</t>
  </si>
  <si>
    <t>Diversified Controls</t>
  </si>
  <si>
    <t>Smither Equip.</t>
  </si>
  <si>
    <t>Industrial Pipe</t>
  </si>
  <si>
    <t>D.H. Supply / T&amp;G</t>
  </si>
  <si>
    <t>Omega</t>
  </si>
  <si>
    <t>Griffith Ind. Prod.</t>
  </si>
  <si>
    <t>Truckers Express</t>
  </si>
  <si>
    <t>Misc.</t>
  </si>
  <si>
    <t>N/A</t>
  </si>
  <si>
    <t>Washdown Water Regulator</t>
  </si>
  <si>
    <t>Air Pressure Regulator</t>
  </si>
  <si>
    <t>Expansion Joints</t>
  </si>
  <si>
    <t>Custom Adv. Conn.</t>
  </si>
  <si>
    <t>Rotameters:  Motive &amp; Washdown</t>
  </si>
  <si>
    <t>Hopper Vibrator</t>
  </si>
  <si>
    <t>x</t>
  </si>
  <si>
    <t>174-005</t>
  </si>
  <si>
    <t>174-006</t>
  </si>
  <si>
    <t>174-007</t>
  </si>
  <si>
    <t>174-008</t>
  </si>
  <si>
    <t>174-009</t>
  </si>
  <si>
    <t>174-010</t>
  </si>
  <si>
    <t>174-011</t>
  </si>
  <si>
    <t>174-012</t>
  </si>
  <si>
    <t>174-013</t>
  </si>
  <si>
    <t>ICI Cash Valve</t>
  </si>
  <si>
    <t>174-014</t>
  </si>
  <si>
    <t>174-015</t>
  </si>
  <si>
    <t>174-016</t>
  </si>
  <si>
    <t>McMaster-Carr</t>
  </si>
  <si>
    <t>174-017</t>
  </si>
  <si>
    <t>174-018</t>
  </si>
  <si>
    <t>174-021</t>
  </si>
  <si>
    <t>174-022</t>
  </si>
  <si>
    <t>Flow-Matic, Inc.</t>
  </si>
  <si>
    <t>174-025</t>
  </si>
  <si>
    <t>Miscellaneous</t>
  </si>
  <si>
    <t>174-024</t>
  </si>
  <si>
    <t>Fluid Flow of GA</t>
  </si>
  <si>
    <t>T&amp;M</t>
  </si>
  <si>
    <t>174-023</t>
  </si>
  <si>
    <t>Scale Calibration / Start-up</t>
  </si>
  <si>
    <t>In Stock</t>
  </si>
  <si>
    <t>*</t>
  </si>
  <si>
    <t>Sample Refining Company</t>
  </si>
  <si>
    <t>P. Mangerski</t>
  </si>
  <si>
    <t xml:space="preserve">      PROJECT COST TRACKING WORKSHEET</t>
  </si>
  <si>
    <t>Fabrication Subcontracts Total</t>
  </si>
  <si>
    <t>Expense Reports</t>
  </si>
</sst>
</file>

<file path=xl/styles.xml><?xml version="1.0" encoding="utf-8"?>
<styleSheet xmlns="http://schemas.openxmlformats.org/spreadsheetml/2006/main">
  <numFmts count="29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_)"/>
    <numFmt numFmtId="173" formatCode="General_)"/>
    <numFmt numFmtId="174" formatCode="\ \x\ ;"/>
    <numFmt numFmtId="175" formatCode="\x;"/>
    <numFmt numFmtId="176" formatCode="&quot;Week of &quot;\ m/d/yy"/>
    <numFmt numFmtId="177" formatCode="0_);\(0\)"/>
    <numFmt numFmtId="178" formatCode="0.0%"/>
    <numFmt numFmtId="179" formatCode="_(* #,##0.000_);_(* \(#,##0.000\);_(* &quot;-&quot;??_);_(@_)"/>
    <numFmt numFmtId="180" formatCode="_(* #,##0.0_);_(* \(#,##0.0\);_(* &quot;-&quot;??_);_(@_)"/>
    <numFmt numFmtId="181" formatCode="0.0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</numFmts>
  <fonts count="46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MT"/>
      <family val="0"/>
    </font>
    <font>
      <b/>
      <sz val="18"/>
      <name val="Arial MT"/>
      <family val="0"/>
    </font>
    <font>
      <b/>
      <sz val="12"/>
      <name val="Arial MT"/>
      <family val="0"/>
    </font>
    <font>
      <b/>
      <sz val="10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1">
    <xf numFmtId="17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170" fontId="0" fillId="0" borderId="1" xfId="0" applyAlignment="1">
      <alignment/>
    </xf>
    <xf numFmtId="170" fontId="0" fillId="0" borderId="11" xfId="0" applyBorder="1" applyAlignment="1">
      <alignment horizontal="centerContinuous"/>
    </xf>
    <xf numFmtId="167" fontId="0" fillId="0" borderId="11" xfId="0" applyNumberFormat="1" applyBorder="1" applyAlignment="1">
      <alignment horizontal="centerContinuous"/>
    </xf>
    <xf numFmtId="170" fontId="0" fillId="0" borderId="11" xfId="0" applyBorder="1" applyAlignment="1">
      <alignment horizontal="center" vertical="center" textRotation="255"/>
    </xf>
    <xf numFmtId="170" fontId="0" fillId="0" borderId="12" xfId="0" applyBorder="1" applyAlignment="1">
      <alignment horizontal="center" vertical="center" textRotation="255"/>
    </xf>
    <xf numFmtId="170" fontId="5" fillId="0" borderId="13" xfId="0" applyFont="1" applyBorder="1" applyAlignment="1">
      <alignment/>
    </xf>
    <xf numFmtId="170" fontId="5" fillId="0" borderId="14" xfId="0" applyFont="1" applyBorder="1" applyAlignment="1">
      <alignment/>
    </xf>
    <xf numFmtId="167" fontId="5" fillId="0" borderId="14" xfId="0" applyNumberFormat="1" applyFont="1" applyBorder="1" applyAlignment="1">
      <alignment/>
    </xf>
    <xf numFmtId="170" fontId="5" fillId="0" borderId="14" xfId="0" applyFont="1" applyBorder="1" applyAlignment="1">
      <alignment horizontal="center" vertical="center" textRotation="255"/>
    </xf>
    <xf numFmtId="170" fontId="5" fillId="0" borderId="15" xfId="0" applyFont="1" applyBorder="1" applyAlignment="1">
      <alignment horizontal="center" vertical="center" textRotation="255"/>
    </xf>
    <xf numFmtId="170" fontId="5" fillId="0" borderId="1" xfId="0" applyFont="1" applyAlignment="1">
      <alignment/>
    </xf>
    <xf numFmtId="170" fontId="5" fillId="0" borderId="16" xfId="0" applyFont="1" applyBorder="1" applyAlignment="1">
      <alignment horizontal="left"/>
    </xf>
    <xf numFmtId="170" fontId="5" fillId="0" borderId="0" xfId="0" applyFont="1" applyBorder="1" applyAlignment="1">
      <alignment horizontal="left"/>
    </xf>
    <xf numFmtId="170" fontId="5" fillId="0" borderId="0" xfId="0" applyFont="1" applyBorder="1" applyAlignment="1">
      <alignment/>
    </xf>
    <xf numFmtId="170" fontId="5" fillId="0" borderId="0" xfId="0" applyFont="1" applyBorder="1" applyAlignment="1">
      <alignment horizontal="center" vertical="center" textRotation="255"/>
    </xf>
    <xf numFmtId="170" fontId="5" fillId="0" borderId="17" xfId="0" applyFont="1" applyBorder="1" applyAlignment="1">
      <alignment horizontal="center" vertical="center" textRotation="255"/>
    </xf>
    <xf numFmtId="167" fontId="5" fillId="0" borderId="0" xfId="0" applyNumberFormat="1" applyFont="1" applyBorder="1" applyAlignment="1" applyProtection="1">
      <alignment/>
      <protection/>
    </xf>
    <xf numFmtId="17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 applyProtection="1">
      <alignment horizontal="center"/>
      <protection/>
    </xf>
    <xf numFmtId="15" fontId="5" fillId="0" borderId="1" xfId="0" applyNumberFormat="1" applyFont="1" applyAlignment="1">
      <alignment/>
    </xf>
    <xf numFmtId="170" fontId="6" fillId="0" borderId="18" xfId="0" applyFont="1" applyBorder="1" applyAlignment="1">
      <alignment horizontal="center" vertical="center" wrapText="1"/>
    </xf>
    <xf numFmtId="170" fontId="6" fillId="0" borderId="19" xfId="0" applyFont="1" applyBorder="1" applyAlignment="1">
      <alignment horizontal="center" vertical="center" wrapText="1"/>
    </xf>
    <xf numFmtId="167" fontId="6" fillId="0" borderId="19" xfId="0" applyNumberFormat="1" applyFont="1" applyBorder="1" applyAlignment="1">
      <alignment horizontal="center" vertical="center" wrapText="1"/>
    </xf>
    <xf numFmtId="170" fontId="6" fillId="0" borderId="20" xfId="0" applyFont="1" applyBorder="1" applyAlignment="1">
      <alignment horizontal="center" vertical="center" textRotation="255"/>
    </xf>
    <xf numFmtId="170" fontId="6" fillId="0" borderId="15" xfId="0" applyFont="1" applyBorder="1" applyAlignment="1">
      <alignment horizontal="center" vertical="center" textRotation="255"/>
    </xf>
    <xf numFmtId="170" fontId="1" fillId="0" borderId="1" xfId="0" applyFont="1" applyBorder="1" applyAlignment="1">
      <alignment horizontal="left" vertical="center" wrapText="1"/>
    </xf>
    <xf numFmtId="175" fontId="1" fillId="0" borderId="17" xfId="0" applyNumberFormat="1" applyFont="1" applyBorder="1" applyAlignment="1">
      <alignment horizontal="center" vertical="center" textRotation="255"/>
    </xf>
    <xf numFmtId="170" fontId="4" fillId="0" borderId="1" xfId="0" applyFont="1" applyAlignment="1">
      <alignment/>
    </xf>
    <xf numFmtId="170" fontId="0" fillId="0" borderId="1" xfId="0" applyAlignment="1">
      <alignment horizontal="left"/>
    </xf>
    <xf numFmtId="166" fontId="0" fillId="0" borderId="1" xfId="0" applyNumberFormat="1" applyAlignment="1" applyProtection="1">
      <alignment/>
      <protection/>
    </xf>
    <xf numFmtId="167" fontId="0" fillId="0" borderId="1" xfId="0" applyNumberFormat="1" applyAlignment="1" applyProtection="1">
      <alignment/>
      <protection/>
    </xf>
    <xf numFmtId="170" fontId="0" fillId="0" borderId="1" xfId="0" applyAlignment="1">
      <alignment horizontal="center" vertical="center" textRotation="255"/>
    </xf>
    <xf numFmtId="167" fontId="0" fillId="0" borderId="1" xfId="0" applyNumberFormat="1" applyAlignment="1">
      <alignment/>
    </xf>
    <xf numFmtId="175" fontId="1" fillId="0" borderId="21" xfId="0" applyNumberFormat="1" applyFont="1" applyBorder="1" applyAlignment="1">
      <alignment horizontal="center" vertical="center" textRotation="255"/>
    </xf>
    <xf numFmtId="166" fontId="5" fillId="0" borderId="0" xfId="0" applyNumberFormat="1" applyFont="1" applyBorder="1" applyAlignment="1" applyProtection="1">
      <alignment/>
      <protection/>
    </xf>
    <xf numFmtId="170" fontId="8" fillId="33" borderId="22" xfId="0" applyFont="1" applyFill="1" applyBorder="1" applyAlignment="1">
      <alignment horizontal="left"/>
    </xf>
    <xf numFmtId="170" fontId="8" fillId="33" borderId="22" xfId="0" applyFont="1" applyFill="1" applyBorder="1" applyAlignment="1">
      <alignment horizontal="center" vertical="center" textRotation="255"/>
    </xf>
    <xf numFmtId="170" fontId="8" fillId="33" borderId="23" xfId="0" applyFont="1" applyFill="1" applyBorder="1" applyAlignment="1">
      <alignment horizontal="center" vertical="center" textRotation="255"/>
    </xf>
    <xf numFmtId="170" fontId="9" fillId="33" borderId="22" xfId="0" applyFont="1" applyFill="1" applyBorder="1" applyAlignment="1">
      <alignment/>
    </xf>
    <xf numFmtId="170" fontId="0" fillId="33" borderId="1" xfId="0" applyFill="1" applyAlignment="1">
      <alignment/>
    </xf>
    <xf numFmtId="170" fontId="5" fillId="0" borderId="0" xfId="44" applyFont="1" applyBorder="1" applyAlignment="1" applyProtection="1">
      <alignment/>
      <protection/>
    </xf>
    <xf numFmtId="170" fontId="10" fillId="0" borderId="24" xfId="0" applyFont="1" applyBorder="1" applyAlignment="1">
      <alignment horizontal="centerContinuous"/>
    </xf>
    <xf numFmtId="177" fontId="0" fillId="0" borderId="1" xfId="0" applyNumberFormat="1" applyAlignment="1">
      <alignment/>
    </xf>
    <xf numFmtId="49" fontId="0" fillId="0" borderId="1" xfId="0" applyNumberFormat="1" applyAlignment="1">
      <alignment/>
    </xf>
    <xf numFmtId="170" fontId="0" fillId="0" borderId="1" xfId="0" applyNumberFormat="1" applyAlignment="1">
      <alignment/>
    </xf>
    <xf numFmtId="170" fontId="5" fillId="0" borderId="0" xfId="0" applyNumberFormat="1" applyFont="1" applyBorder="1" applyAlignment="1" applyProtection="1">
      <alignment/>
      <protection/>
    </xf>
    <xf numFmtId="170" fontId="0" fillId="0" borderId="1" xfId="0" applyNumberFormat="1" applyAlignment="1" applyProtection="1">
      <alignment/>
      <protection/>
    </xf>
    <xf numFmtId="170" fontId="0" fillId="0" borderId="1" xfId="0" applyNumberFormat="1" applyAlignment="1">
      <alignment horizontal="center" vertical="center"/>
    </xf>
    <xf numFmtId="170" fontId="5" fillId="0" borderId="0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/>
    </xf>
    <xf numFmtId="170" fontId="12" fillId="0" borderId="1" xfId="0" applyFont="1" applyAlignment="1">
      <alignment/>
    </xf>
    <xf numFmtId="49" fontId="1" fillId="34" borderId="25" xfId="0" applyNumberFormat="1" applyFont="1" applyFill="1" applyBorder="1" applyAlignment="1">
      <alignment horizontal="left" vertical="center" wrapText="1"/>
    </xf>
    <xf numFmtId="170" fontId="7" fillId="34" borderId="1" xfId="0" applyFont="1" applyFill="1" applyBorder="1" applyAlignment="1">
      <alignment horizontal="left" vertical="center" wrapText="1"/>
    </xf>
    <xf numFmtId="170" fontId="11" fillId="34" borderId="1" xfId="0" applyFont="1" applyFill="1" applyAlignment="1">
      <alignment/>
    </xf>
    <xf numFmtId="175" fontId="1" fillId="34" borderId="21" xfId="0" applyNumberFormat="1" applyFont="1" applyFill="1" applyBorder="1" applyAlignment="1">
      <alignment horizontal="center" vertical="center" textRotation="255"/>
    </xf>
    <xf numFmtId="175" fontId="1" fillId="34" borderId="17" xfId="0" applyNumberFormat="1" applyFont="1" applyFill="1" applyBorder="1" applyAlignment="1">
      <alignment horizontal="center" vertical="center" textRotation="255"/>
    </xf>
    <xf numFmtId="170" fontId="5" fillId="0" borderId="0" xfId="44" applyFont="1" applyBorder="1" applyAlignment="1">
      <alignment horizontal="left"/>
    </xf>
    <xf numFmtId="10" fontId="5" fillId="0" borderId="0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>
      <alignment horizontal="right"/>
    </xf>
    <xf numFmtId="10" fontId="5" fillId="0" borderId="0" xfId="57" applyNumberFormat="1" applyFont="1" applyBorder="1" applyAlignment="1">
      <alignment/>
    </xf>
    <xf numFmtId="170" fontId="7" fillId="33" borderId="22" xfId="0" applyFont="1" applyFill="1" applyBorder="1" applyAlignment="1">
      <alignment/>
    </xf>
    <xf numFmtId="178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0" fontId="1" fillId="0" borderId="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69"/>
  <sheetViews>
    <sheetView showGridLines="0" showZeros="0" tabSelected="1" zoomScale="85" zoomScaleNormal="85" workbookViewId="0" topLeftCell="A1">
      <pane xSplit="2" ySplit="7" topLeftCell="C8" activePane="bottomRight" state="frozen"/>
      <selection pane="topLeft" activeCell="A1" sqref="A1"/>
      <selection pane="topRight" activeCell="C7" sqref="C7"/>
      <selection pane="bottomLeft" activeCell="A8" sqref="A8"/>
      <selection pane="bottomRight" activeCell="G19" sqref="G19"/>
    </sheetView>
  </sheetViews>
  <sheetFormatPr defaultColWidth="9.7109375" defaultRowHeight="12.75" outlineLevelRow="1"/>
  <cols>
    <col min="1" max="1" width="12.7109375" style="0" customWidth="1"/>
    <col min="2" max="2" width="40.8515625" style="0" customWidth="1"/>
    <col min="3" max="3" width="22.140625" style="0" customWidth="1"/>
    <col min="4" max="4" width="16.00390625" style="0" customWidth="1"/>
    <col min="5" max="6" width="16.28125" style="0" customWidth="1"/>
    <col min="7" max="7" width="15.57421875" style="32" customWidth="1"/>
    <col min="8" max="8" width="14.7109375" style="32" customWidth="1"/>
    <col min="9" max="9" width="15.57421875" style="32" customWidth="1"/>
    <col min="10" max="10" width="16.28125" style="0" customWidth="1"/>
    <col min="11" max="11" width="16.140625" style="0" customWidth="1"/>
    <col min="12" max="12" width="16.28125" style="0" customWidth="1"/>
    <col min="13" max="15" width="3.7109375" style="31" customWidth="1"/>
    <col min="16" max="16" width="9.7109375" style="0" customWidth="1"/>
    <col min="17" max="17" width="13.8515625" style="0" customWidth="1"/>
  </cols>
  <sheetData>
    <row r="1" spans="1:15" ht="30" customHeight="1">
      <c r="A1" s="41" t="s">
        <v>121</v>
      </c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3"/>
      <c r="N1" s="3"/>
      <c r="O1" s="4"/>
    </row>
    <row r="2" spans="1:15" s="10" customFormat="1" ht="6.75" customHeight="1" thickBot="1">
      <c r="A2" s="5"/>
      <c r="B2" s="6"/>
      <c r="C2" s="6"/>
      <c r="D2" s="6"/>
      <c r="E2" s="6"/>
      <c r="F2" s="6"/>
      <c r="G2" s="7"/>
      <c r="H2" s="7"/>
      <c r="I2" s="7"/>
      <c r="J2" s="6"/>
      <c r="K2" s="6"/>
      <c r="L2" s="6"/>
      <c r="M2" s="8"/>
      <c r="N2" s="8"/>
      <c r="O2" s="9"/>
    </row>
    <row r="3" spans="1:15" s="10" customFormat="1" ht="10.5">
      <c r="A3" s="11" t="s">
        <v>0</v>
      </c>
      <c r="B3" s="17" t="s">
        <v>119</v>
      </c>
      <c r="C3" s="13"/>
      <c r="D3" s="13"/>
      <c r="E3" s="12" t="s">
        <v>27</v>
      </c>
      <c r="F3" s="12">
        <v>83440</v>
      </c>
      <c r="G3" s="59" t="s">
        <v>28</v>
      </c>
      <c r="H3" s="61">
        <v>83440</v>
      </c>
      <c r="I3" s="13"/>
      <c r="J3" s="13"/>
      <c r="K3" s="13"/>
      <c r="L3" s="13"/>
      <c r="M3" s="14"/>
      <c r="N3" s="14"/>
      <c r="O3" s="15"/>
    </row>
    <row r="4" spans="1:15" s="10" customFormat="1" ht="10.5">
      <c r="A4" s="11" t="s">
        <v>29</v>
      </c>
      <c r="B4" s="65">
        <v>174</v>
      </c>
      <c r="C4" s="13"/>
      <c r="D4" s="13"/>
      <c r="E4" s="12" t="s">
        <v>21</v>
      </c>
      <c r="F4" s="12">
        <f>E56</f>
        <v>50400</v>
      </c>
      <c r="G4" s="40" t="s">
        <v>22</v>
      </c>
      <c r="H4" s="45">
        <f>K56</f>
        <v>42247.62</v>
      </c>
      <c r="I4" s="62">
        <f>(G56+H56)/H4</f>
        <v>0.6996990599707154</v>
      </c>
      <c r="J4" s="13" t="s">
        <v>23</v>
      </c>
      <c r="K4" s="13"/>
      <c r="L4" s="13"/>
      <c r="M4" s="14"/>
      <c r="N4" s="14"/>
      <c r="O4" s="15"/>
    </row>
    <row r="5" spans="1:15" s="10" customFormat="1" ht="10.5">
      <c r="A5" s="11" t="s">
        <v>1</v>
      </c>
      <c r="B5" s="66">
        <f ca="1">NOW()</f>
        <v>42249.472752546295</v>
      </c>
      <c r="C5" s="13"/>
      <c r="D5" s="13"/>
      <c r="E5" s="12" t="s">
        <v>24</v>
      </c>
      <c r="F5" s="12">
        <f>F3-F4</f>
        <v>33040</v>
      </c>
      <c r="G5" s="40" t="s">
        <v>25</v>
      </c>
      <c r="H5" s="45">
        <f>H3-H4</f>
        <v>41192.38</v>
      </c>
      <c r="I5" s="62">
        <f>(F56+H56)/H4</f>
        <v>0.8378535879654285</v>
      </c>
      <c r="J5" s="13" t="s">
        <v>26</v>
      </c>
      <c r="K5" s="17"/>
      <c r="L5" s="17"/>
      <c r="M5" s="14"/>
      <c r="N5" s="14"/>
      <c r="O5" s="15"/>
    </row>
    <row r="6" spans="1:20" s="10" customFormat="1" ht="12" thickBot="1">
      <c r="A6" s="11" t="s">
        <v>30</v>
      </c>
      <c r="B6" s="17" t="s">
        <v>120</v>
      </c>
      <c r="C6" s="13"/>
      <c r="D6" s="13" t="s">
        <v>16</v>
      </c>
      <c r="E6" s="12" t="s">
        <v>24</v>
      </c>
      <c r="F6" s="64">
        <f>F5/F3</f>
        <v>0.3959731543624161</v>
      </c>
      <c r="G6" s="40" t="s">
        <v>25</v>
      </c>
      <c r="H6" s="60">
        <f>H5/H3</f>
        <v>0.49367665388302967</v>
      </c>
      <c r="I6" s="18"/>
      <c r="J6" s="18"/>
      <c r="K6" s="18"/>
      <c r="L6" s="18"/>
      <c r="M6" s="8"/>
      <c r="N6" s="8"/>
      <c r="O6" s="9"/>
      <c r="S6" s="19"/>
      <c r="T6" s="19"/>
    </row>
    <row r="7" spans="1:15" s="10" customFormat="1" ht="80.25" customHeight="1" thickBot="1">
      <c r="A7" s="20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2" t="s">
        <v>8</v>
      </c>
      <c r="H7" s="22" t="s">
        <v>19</v>
      </c>
      <c r="I7" s="22" t="s">
        <v>9</v>
      </c>
      <c r="J7" s="22" t="s">
        <v>10</v>
      </c>
      <c r="K7" s="22" t="s">
        <v>11</v>
      </c>
      <c r="L7" s="22" t="s">
        <v>12</v>
      </c>
      <c r="M7" s="23" t="s">
        <v>13</v>
      </c>
      <c r="N7" s="24" t="s">
        <v>14</v>
      </c>
      <c r="O7" s="24" t="s">
        <v>15</v>
      </c>
    </row>
    <row r="8" spans="1:15" s="27" customFormat="1" ht="12.75" outlineLevel="1">
      <c r="A8" s="50"/>
      <c r="B8" s="25"/>
      <c r="C8" s="25" t="s">
        <v>16</v>
      </c>
      <c r="D8" s="67"/>
      <c r="E8"/>
      <c r="F8"/>
      <c r="G8" s="47"/>
      <c r="H8" s="47"/>
      <c r="I8"/>
      <c r="J8"/>
      <c r="K8" s="44"/>
      <c r="L8" s="44"/>
      <c r="M8" s="33"/>
      <c r="N8" s="26"/>
      <c r="O8" s="26"/>
    </row>
    <row r="9" spans="1:15" s="27" customFormat="1" ht="12.75" outlineLevel="1">
      <c r="A9" s="50"/>
      <c r="B9" s="25" t="s">
        <v>38</v>
      </c>
      <c r="C9" s="25" t="s">
        <v>42</v>
      </c>
      <c r="D9" s="67" t="s">
        <v>71</v>
      </c>
      <c r="E9">
        <v>950</v>
      </c>
      <c r="F9">
        <v>749.7</v>
      </c>
      <c r="G9" s="47">
        <v>750</v>
      </c>
      <c r="H9" s="47">
        <v>19</v>
      </c>
      <c r="I9">
        <v>0</v>
      </c>
      <c r="J9">
        <v>0</v>
      </c>
      <c r="K9" s="44">
        <f>SUM(G9:J9)</f>
        <v>769</v>
      </c>
      <c r="L9" s="44">
        <f>E9-K9</f>
        <v>181</v>
      </c>
      <c r="M9" s="33" t="s">
        <v>90</v>
      </c>
      <c r="N9" s="26" t="s">
        <v>90</v>
      </c>
      <c r="O9" s="26"/>
    </row>
    <row r="10" spans="1:15" s="27" customFormat="1" ht="12.75" outlineLevel="1">
      <c r="A10" s="50"/>
      <c r="B10" s="25" t="s">
        <v>58</v>
      </c>
      <c r="C10" s="25" t="s">
        <v>43</v>
      </c>
      <c r="D10" s="67" t="s">
        <v>72</v>
      </c>
      <c r="E10">
        <v>2300</v>
      </c>
      <c r="F10">
        <v>2059.98</v>
      </c>
      <c r="G10" s="47">
        <v>2059.98</v>
      </c>
      <c r="H10" s="47">
        <v>49.21</v>
      </c>
      <c r="I10">
        <v>0</v>
      </c>
      <c r="J10">
        <v>0</v>
      </c>
      <c r="K10" s="44">
        <f>SUM(G10:J10)</f>
        <v>2109.19</v>
      </c>
      <c r="L10" s="44">
        <f>E10-K10</f>
        <v>190.80999999999995</v>
      </c>
      <c r="M10" s="33" t="s">
        <v>90</v>
      </c>
      <c r="N10" s="26" t="s">
        <v>90</v>
      </c>
      <c r="O10" s="26" t="s">
        <v>90</v>
      </c>
    </row>
    <row r="11" spans="1:15" s="27" customFormat="1" ht="12.75" outlineLevel="1">
      <c r="A11" s="50"/>
      <c r="B11" s="25" t="s">
        <v>39</v>
      </c>
      <c r="C11" s="25" t="s">
        <v>44</v>
      </c>
      <c r="D11" s="67" t="s">
        <v>73</v>
      </c>
      <c r="E11">
        <v>4200</v>
      </c>
      <c r="F11">
        <v>3745</v>
      </c>
      <c r="G11" s="47">
        <v>0</v>
      </c>
      <c r="H11" s="47">
        <v>0</v>
      </c>
      <c r="I11">
        <v>3745</v>
      </c>
      <c r="J11">
        <v>250</v>
      </c>
      <c r="K11" s="44">
        <f>SUM(G11:J11)</f>
        <v>3995</v>
      </c>
      <c r="L11" s="44">
        <f>E11-K11</f>
        <v>205</v>
      </c>
      <c r="M11" s="33" t="s">
        <v>90</v>
      </c>
      <c r="N11" s="26" t="s">
        <v>90</v>
      </c>
      <c r="O11" s="26"/>
    </row>
    <row r="12" spans="1:15" s="27" customFormat="1" ht="12.75" outlineLevel="1">
      <c r="A12" s="50"/>
      <c r="B12" s="25" t="s">
        <v>60</v>
      </c>
      <c r="C12" s="25" t="s">
        <v>74</v>
      </c>
      <c r="D12" s="67" t="s">
        <v>93</v>
      </c>
      <c r="E12">
        <v>1550</v>
      </c>
      <c r="F12">
        <v>1149.72</v>
      </c>
      <c r="G12" s="47">
        <v>1149.72</v>
      </c>
      <c r="H12" s="47">
        <v>0</v>
      </c>
      <c r="I12">
        <v>0</v>
      </c>
      <c r="J12">
        <v>0</v>
      </c>
      <c r="K12" s="44">
        <f aca="true" t="shared" si="0" ref="K12:K27">SUM(G12:J12)</f>
        <v>1149.72</v>
      </c>
      <c r="L12" s="44">
        <f aca="true" t="shared" si="1" ref="L12:L27">E12-K12</f>
        <v>400.28</v>
      </c>
      <c r="M12" s="33" t="s">
        <v>90</v>
      </c>
      <c r="N12" s="26" t="s">
        <v>90</v>
      </c>
      <c r="O12" s="26"/>
    </row>
    <row r="13" spans="1:15" s="27" customFormat="1" ht="12.75" outlineLevel="1">
      <c r="A13" s="50"/>
      <c r="B13" s="25" t="s">
        <v>40</v>
      </c>
      <c r="C13" s="25" t="s">
        <v>45</v>
      </c>
      <c r="D13" s="67" t="s">
        <v>114</v>
      </c>
      <c r="E13">
        <v>1500</v>
      </c>
      <c r="F13">
        <v>0</v>
      </c>
      <c r="G13" s="47">
        <v>0</v>
      </c>
      <c r="H13" s="47">
        <v>0</v>
      </c>
      <c r="I13">
        <v>0</v>
      </c>
      <c r="J13">
        <v>1500</v>
      </c>
      <c r="K13" s="44">
        <f t="shared" si="0"/>
        <v>1500</v>
      </c>
      <c r="L13" s="44">
        <f t="shared" si="1"/>
        <v>0</v>
      </c>
      <c r="M13" s="33" t="s">
        <v>90</v>
      </c>
      <c r="N13" s="26" t="s">
        <v>90</v>
      </c>
      <c r="O13" s="26"/>
    </row>
    <row r="14" spans="1:15" s="27" customFormat="1" ht="12.75" outlineLevel="1">
      <c r="A14" s="50"/>
      <c r="B14" s="25" t="s">
        <v>89</v>
      </c>
      <c r="C14" s="25" t="s">
        <v>104</v>
      </c>
      <c r="D14" s="67" t="s">
        <v>83</v>
      </c>
      <c r="E14">
        <v>0</v>
      </c>
      <c r="F14">
        <v>0</v>
      </c>
      <c r="G14" s="47">
        <v>0</v>
      </c>
      <c r="H14" s="47">
        <v>0</v>
      </c>
      <c r="I14">
        <v>0</v>
      </c>
      <c r="J14">
        <v>0</v>
      </c>
      <c r="K14" s="44">
        <f>SUM(G14:J14)</f>
        <v>0</v>
      </c>
      <c r="L14" s="44">
        <f>E14-K14</f>
        <v>0</v>
      </c>
      <c r="M14" s="33" t="s">
        <v>90</v>
      </c>
      <c r="N14" s="26" t="s">
        <v>90</v>
      </c>
      <c r="O14" s="26" t="s">
        <v>90</v>
      </c>
    </row>
    <row r="15" spans="1:15" s="27" customFormat="1" ht="12.75" outlineLevel="1">
      <c r="A15" s="50"/>
      <c r="B15" s="25" t="s">
        <v>53</v>
      </c>
      <c r="C15" s="25" t="s">
        <v>104</v>
      </c>
      <c r="D15" s="67" t="s">
        <v>105</v>
      </c>
      <c r="E15">
        <v>80</v>
      </c>
      <c r="F15">
        <v>45.83</v>
      </c>
      <c r="G15" s="47">
        <v>45.83</v>
      </c>
      <c r="H15" s="47">
        <v>4.29</v>
      </c>
      <c r="I15">
        <v>0</v>
      </c>
      <c r="J15">
        <v>0</v>
      </c>
      <c r="K15" s="44">
        <f t="shared" si="0"/>
        <v>50.12</v>
      </c>
      <c r="L15" s="44">
        <f t="shared" si="1"/>
        <v>29.880000000000003</v>
      </c>
      <c r="M15" s="33" t="s">
        <v>90</v>
      </c>
      <c r="N15" s="26" t="s">
        <v>90</v>
      </c>
      <c r="O15" s="26"/>
    </row>
    <row r="16" spans="1:15" s="27" customFormat="1" ht="12.75" outlineLevel="1">
      <c r="A16" s="50"/>
      <c r="B16" s="25" t="s">
        <v>86</v>
      </c>
      <c r="C16" s="25" t="s">
        <v>87</v>
      </c>
      <c r="D16" s="67" t="s">
        <v>99</v>
      </c>
      <c r="E16">
        <v>80</v>
      </c>
      <c r="F16">
        <v>37.5</v>
      </c>
      <c r="G16" s="47">
        <v>37.5</v>
      </c>
      <c r="H16" s="47">
        <v>5.57</v>
      </c>
      <c r="I16">
        <v>0</v>
      </c>
      <c r="J16">
        <v>0</v>
      </c>
      <c r="K16" s="44">
        <f>SUM(G16:J16)</f>
        <v>43.07</v>
      </c>
      <c r="L16" s="44">
        <f>E16-K16</f>
        <v>36.93</v>
      </c>
      <c r="M16" s="33" t="s">
        <v>90</v>
      </c>
      <c r="N16" s="26" t="s">
        <v>90</v>
      </c>
      <c r="O16" s="26" t="s">
        <v>90</v>
      </c>
    </row>
    <row r="17" spans="1:15" s="27" customFormat="1" ht="12.75" outlineLevel="1">
      <c r="A17" s="50"/>
      <c r="B17" s="25" t="s">
        <v>46</v>
      </c>
      <c r="C17" s="25" t="s">
        <v>45</v>
      </c>
      <c r="D17" s="67" t="s">
        <v>114</v>
      </c>
      <c r="E17">
        <v>400</v>
      </c>
      <c r="F17">
        <v>0</v>
      </c>
      <c r="G17" s="47">
        <v>0</v>
      </c>
      <c r="H17" s="47">
        <v>0</v>
      </c>
      <c r="I17">
        <v>0</v>
      </c>
      <c r="J17">
        <v>400</v>
      </c>
      <c r="K17" s="44">
        <f t="shared" si="0"/>
        <v>400</v>
      </c>
      <c r="L17" s="44">
        <f t="shared" si="1"/>
        <v>0</v>
      </c>
      <c r="M17" s="33" t="s">
        <v>90</v>
      </c>
      <c r="N17" s="26" t="s">
        <v>90</v>
      </c>
      <c r="O17" s="26"/>
    </row>
    <row r="18" spans="1:15" s="27" customFormat="1" ht="12.75" outlineLevel="1">
      <c r="A18" s="50"/>
      <c r="B18" s="25" t="s">
        <v>61</v>
      </c>
      <c r="C18" s="25" t="s">
        <v>50</v>
      </c>
      <c r="D18" s="67" t="s">
        <v>98</v>
      </c>
      <c r="E18">
        <v>610</v>
      </c>
      <c r="F18">
        <v>513</v>
      </c>
      <c r="G18" s="47">
        <v>513</v>
      </c>
      <c r="H18" s="47">
        <v>8.52</v>
      </c>
      <c r="I18">
        <v>0</v>
      </c>
      <c r="J18">
        <v>0</v>
      </c>
      <c r="K18" s="44">
        <f t="shared" si="0"/>
        <v>521.52</v>
      </c>
      <c r="L18" s="44">
        <f t="shared" si="1"/>
        <v>88.48000000000002</v>
      </c>
      <c r="M18" s="33" t="s">
        <v>90</v>
      </c>
      <c r="N18" s="26" t="s">
        <v>90</v>
      </c>
      <c r="O18" s="26"/>
    </row>
    <row r="19" spans="1:15" s="27" customFormat="1" ht="12.75" outlineLevel="1">
      <c r="A19" s="50"/>
      <c r="B19" s="25" t="s">
        <v>54</v>
      </c>
      <c r="C19" s="25" t="s">
        <v>109</v>
      </c>
      <c r="D19" s="67" t="s">
        <v>108</v>
      </c>
      <c r="E19">
        <v>710</v>
      </c>
      <c r="F19">
        <v>691</v>
      </c>
      <c r="G19" s="47">
        <v>691</v>
      </c>
      <c r="H19" s="47">
        <v>69.25</v>
      </c>
      <c r="I19">
        <v>0</v>
      </c>
      <c r="J19">
        <v>0</v>
      </c>
      <c r="K19" s="44">
        <f t="shared" si="0"/>
        <v>760.25</v>
      </c>
      <c r="L19" s="44">
        <f t="shared" si="1"/>
        <v>-50.25</v>
      </c>
      <c r="M19" s="33" t="s">
        <v>90</v>
      </c>
      <c r="N19" s="26" t="s">
        <v>90</v>
      </c>
      <c r="O19" s="26"/>
    </row>
    <row r="20" spans="1:15" s="27" customFormat="1" ht="12.75" outlineLevel="1">
      <c r="A20" s="50"/>
      <c r="B20" s="25" t="s">
        <v>55</v>
      </c>
      <c r="C20" s="25" t="s">
        <v>83</v>
      </c>
      <c r="D20" s="67" t="s">
        <v>83</v>
      </c>
      <c r="E20">
        <v>510</v>
      </c>
      <c r="F20">
        <v>0</v>
      </c>
      <c r="G20" s="47">
        <v>0</v>
      </c>
      <c r="H20" s="47">
        <v>0</v>
      </c>
      <c r="I20">
        <v>0</v>
      </c>
      <c r="J20">
        <v>0</v>
      </c>
      <c r="K20" s="44">
        <f t="shared" si="0"/>
        <v>0</v>
      </c>
      <c r="L20" s="44">
        <f t="shared" si="1"/>
        <v>510</v>
      </c>
      <c r="M20" s="33" t="s">
        <v>90</v>
      </c>
      <c r="N20" s="26" t="s">
        <v>90</v>
      </c>
      <c r="O20" s="26" t="s">
        <v>90</v>
      </c>
    </row>
    <row r="21" spans="1:15" s="27" customFormat="1" ht="12.75" outlineLevel="1">
      <c r="A21" s="50"/>
      <c r="B21" s="25" t="s">
        <v>56</v>
      </c>
      <c r="C21" s="25" t="s">
        <v>75</v>
      </c>
      <c r="D21" s="67" t="s">
        <v>103</v>
      </c>
      <c r="E21">
        <v>270</v>
      </c>
      <c r="F21">
        <v>306</v>
      </c>
      <c r="G21" s="47">
        <v>306</v>
      </c>
      <c r="H21" s="47">
        <v>7.84</v>
      </c>
      <c r="I21">
        <v>0</v>
      </c>
      <c r="J21">
        <v>0</v>
      </c>
      <c r="K21" s="44">
        <f t="shared" si="0"/>
        <v>313.84</v>
      </c>
      <c r="L21" s="44">
        <f t="shared" si="1"/>
        <v>-43.839999999999975</v>
      </c>
      <c r="M21" s="33" t="s">
        <v>90</v>
      </c>
      <c r="N21" s="26" t="s">
        <v>90</v>
      </c>
      <c r="O21" s="26"/>
    </row>
    <row r="22" spans="1:15" s="27" customFormat="1" ht="12.75" outlineLevel="1">
      <c r="A22" s="50"/>
      <c r="B22" s="25" t="s">
        <v>57</v>
      </c>
      <c r="C22" s="25" t="s">
        <v>76</v>
      </c>
      <c r="D22" s="67" t="s">
        <v>102</v>
      </c>
      <c r="E22">
        <v>260</v>
      </c>
      <c r="F22">
        <v>248.46</v>
      </c>
      <c r="G22" s="47">
        <v>248.46</v>
      </c>
      <c r="H22" s="47">
        <v>5.53</v>
      </c>
      <c r="I22">
        <v>0</v>
      </c>
      <c r="J22">
        <v>0</v>
      </c>
      <c r="K22" s="44">
        <f t="shared" si="0"/>
        <v>253.99</v>
      </c>
      <c r="L22" s="44">
        <f t="shared" si="1"/>
        <v>6.009999999999991</v>
      </c>
      <c r="M22" s="33" t="s">
        <v>90</v>
      </c>
      <c r="N22" s="26" t="s">
        <v>90</v>
      </c>
      <c r="O22" s="26"/>
    </row>
    <row r="23" spans="1:15" s="27" customFormat="1" ht="12.75" outlineLevel="1">
      <c r="A23" s="50"/>
      <c r="B23" s="25" t="s">
        <v>47</v>
      </c>
      <c r="C23" s="25" t="s">
        <v>117</v>
      </c>
      <c r="D23" s="67" t="s">
        <v>83</v>
      </c>
      <c r="E23">
        <v>100</v>
      </c>
      <c r="F23">
        <v>0</v>
      </c>
      <c r="G23" s="47">
        <v>0</v>
      </c>
      <c r="H23" s="47">
        <v>0</v>
      </c>
      <c r="I23">
        <v>0</v>
      </c>
      <c r="J23">
        <v>0</v>
      </c>
      <c r="K23" s="44">
        <f t="shared" si="0"/>
        <v>0</v>
      </c>
      <c r="L23" s="44">
        <f t="shared" si="1"/>
        <v>100</v>
      </c>
      <c r="M23" s="33" t="s">
        <v>90</v>
      </c>
      <c r="N23" s="26" t="s">
        <v>90</v>
      </c>
      <c r="O23" s="26" t="s">
        <v>90</v>
      </c>
    </row>
    <row r="24" spans="1:15" s="27" customFormat="1" ht="12.75" outlineLevel="1">
      <c r="A24" s="50"/>
      <c r="B24" s="25" t="s">
        <v>85</v>
      </c>
      <c r="C24" s="25" t="s">
        <v>104</v>
      </c>
      <c r="D24" s="67" t="s">
        <v>83</v>
      </c>
      <c r="E24">
        <v>260</v>
      </c>
      <c r="F24">
        <v>0</v>
      </c>
      <c r="G24" s="47">
        <v>0</v>
      </c>
      <c r="H24" s="47">
        <v>0</v>
      </c>
      <c r="I24">
        <v>0</v>
      </c>
      <c r="J24">
        <v>0</v>
      </c>
      <c r="K24" s="44">
        <f t="shared" si="0"/>
        <v>0</v>
      </c>
      <c r="L24" s="44">
        <f t="shared" si="1"/>
        <v>260</v>
      </c>
      <c r="M24" s="33" t="s">
        <v>90</v>
      </c>
      <c r="N24" s="26" t="s">
        <v>90</v>
      </c>
      <c r="O24" s="26" t="s">
        <v>90</v>
      </c>
    </row>
    <row r="25" spans="1:15" s="27" customFormat="1" ht="12.75" outlineLevel="1">
      <c r="A25" s="50"/>
      <c r="B25" s="25" t="s">
        <v>84</v>
      </c>
      <c r="C25" s="25" t="s">
        <v>100</v>
      </c>
      <c r="D25" s="67" t="s">
        <v>101</v>
      </c>
      <c r="E25">
        <v>0</v>
      </c>
      <c r="F25">
        <v>129.76</v>
      </c>
      <c r="G25" s="47">
        <v>129.76</v>
      </c>
      <c r="H25" s="47">
        <v>0</v>
      </c>
      <c r="I25">
        <v>0</v>
      </c>
      <c r="J25">
        <v>0</v>
      </c>
      <c r="K25" s="44">
        <f>SUM(G25:J25)</f>
        <v>129.76</v>
      </c>
      <c r="L25" s="44">
        <f>E25-K25</f>
        <v>-129.76</v>
      </c>
      <c r="M25" s="33" t="s">
        <v>90</v>
      </c>
      <c r="N25" s="26" t="s">
        <v>90</v>
      </c>
      <c r="O25" s="26" t="s">
        <v>90</v>
      </c>
    </row>
    <row r="26" spans="1:15" s="27" customFormat="1" ht="12.75" outlineLevel="1">
      <c r="A26" s="50"/>
      <c r="B26" s="25" t="s">
        <v>48</v>
      </c>
      <c r="C26" s="25" t="s">
        <v>80</v>
      </c>
      <c r="D26" s="67" t="s">
        <v>97</v>
      </c>
      <c r="E26">
        <v>210</v>
      </c>
      <c r="F26">
        <v>49.07</v>
      </c>
      <c r="G26" s="47">
        <v>49.07</v>
      </c>
      <c r="H26" s="47">
        <v>0</v>
      </c>
      <c r="I26">
        <v>0</v>
      </c>
      <c r="J26">
        <v>0</v>
      </c>
      <c r="K26" s="44">
        <f t="shared" si="0"/>
        <v>49.07</v>
      </c>
      <c r="L26" s="44">
        <f t="shared" si="1"/>
        <v>160.93</v>
      </c>
      <c r="M26" s="33" t="s">
        <v>90</v>
      </c>
      <c r="N26" s="26" t="s">
        <v>90</v>
      </c>
      <c r="O26" s="26"/>
    </row>
    <row r="27" spans="1:15" s="27" customFormat="1" ht="12.75" outlineLevel="1">
      <c r="A27" s="50"/>
      <c r="B27" s="25" t="s">
        <v>52</v>
      </c>
      <c r="C27" s="25" t="s">
        <v>77</v>
      </c>
      <c r="D27" s="67" t="s">
        <v>107</v>
      </c>
      <c r="E27">
        <v>800</v>
      </c>
      <c r="F27">
        <f>289.95+42.84+42.24+1.61+63.36+4.37</f>
        <v>444.37</v>
      </c>
      <c r="G27" s="47">
        <f>289.95+42.84+42.24+1.61+63.36+4.37</f>
        <v>444.37</v>
      </c>
      <c r="H27" s="47">
        <v>0</v>
      </c>
      <c r="I27">
        <v>0</v>
      </c>
      <c r="J27">
        <v>0</v>
      </c>
      <c r="K27" s="44">
        <f t="shared" si="0"/>
        <v>444.37</v>
      </c>
      <c r="L27" s="44">
        <f t="shared" si="1"/>
        <v>355.63</v>
      </c>
      <c r="M27" s="33" t="s">
        <v>90</v>
      </c>
      <c r="N27" s="26" t="s">
        <v>90</v>
      </c>
      <c r="O27" s="26"/>
    </row>
    <row r="28" spans="1:15" s="27" customFormat="1" ht="12.75" outlineLevel="1">
      <c r="A28" s="50"/>
      <c r="B28" s="25" t="s">
        <v>111</v>
      </c>
      <c r="C28" s="25" t="s">
        <v>104</v>
      </c>
      <c r="D28" s="67" t="s">
        <v>112</v>
      </c>
      <c r="E28">
        <v>0</v>
      </c>
      <c r="F28">
        <v>21.72</v>
      </c>
      <c r="G28" s="47">
        <v>21.72</v>
      </c>
      <c r="H28" s="47">
        <v>3.43</v>
      </c>
      <c r="I28">
        <v>0</v>
      </c>
      <c r="J28">
        <v>0</v>
      </c>
      <c r="K28" s="44">
        <f>SUM(G28:J28)</f>
        <v>25.15</v>
      </c>
      <c r="L28" s="44">
        <f>E28-K28</f>
        <v>-25.15</v>
      </c>
      <c r="M28" s="33" t="s">
        <v>90</v>
      </c>
      <c r="N28" s="26" t="s">
        <v>90</v>
      </c>
      <c r="O28" s="26"/>
    </row>
    <row r="29" spans="1:15" s="27" customFormat="1" ht="12.75" outlineLevel="1">
      <c r="A29" s="50" t="s">
        <v>16</v>
      </c>
      <c r="B29" s="25"/>
      <c r="C29" s="25"/>
      <c r="D29" s="67"/>
      <c r="E29"/>
      <c r="F29"/>
      <c r="G29" s="47"/>
      <c r="H29" s="47"/>
      <c r="I29"/>
      <c r="J29"/>
      <c r="K29" s="44"/>
      <c r="L29" s="44"/>
      <c r="M29" s="33"/>
      <c r="N29" s="26"/>
      <c r="O29" s="26"/>
    </row>
    <row r="30" spans="1:15" s="27" customFormat="1" ht="15.75">
      <c r="A30" s="54"/>
      <c r="B30" s="55" t="s">
        <v>31</v>
      </c>
      <c r="C30" s="55"/>
      <c r="D30" s="55"/>
      <c r="E30" s="56">
        <f aca="true" t="shared" si="2" ref="E30:L30">SUM(E8:E29)</f>
        <v>14790</v>
      </c>
      <c r="F30" s="56">
        <f t="shared" si="2"/>
        <v>10191.109999999999</v>
      </c>
      <c r="G30" s="56">
        <f t="shared" si="2"/>
        <v>6446.41</v>
      </c>
      <c r="H30" s="56">
        <f t="shared" si="2"/>
        <v>172.64000000000004</v>
      </c>
      <c r="I30" s="56">
        <f t="shared" si="2"/>
        <v>3745</v>
      </c>
      <c r="J30" s="56">
        <f t="shared" si="2"/>
        <v>2150</v>
      </c>
      <c r="K30" s="56">
        <f t="shared" si="2"/>
        <v>12514.050000000001</v>
      </c>
      <c r="L30" s="56">
        <f t="shared" si="2"/>
        <v>2275.95</v>
      </c>
      <c r="M30" s="57"/>
      <c r="N30" s="58"/>
      <c r="O30" s="58"/>
    </row>
    <row r="31" spans="1:15" s="27" customFormat="1" ht="13.5" customHeight="1" outlineLevel="1">
      <c r="A31" s="49"/>
      <c r="B31" s="25"/>
      <c r="C31" s="25"/>
      <c r="D31" s="67"/>
      <c r="E31"/>
      <c r="F31"/>
      <c r="G31" s="47"/>
      <c r="H31" s="47"/>
      <c r="I31"/>
      <c r="J31"/>
      <c r="K31" s="44"/>
      <c r="L31" s="44"/>
      <c r="M31" s="33"/>
      <c r="N31" s="26"/>
      <c r="O31" s="26"/>
    </row>
    <row r="32" spans="1:15" s="27" customFormat="1" ht="13.5" customHeight="1" outlineLevel="1">
      <c r="A32" s="49"/>
      <c r="B32" s="53" t="s">
        <v>59</v>
      </c>
      <c r="C32" s="25" t="s">
        <v>63</v>
      </c>
      <c r="D32" s="67" t="s">
        <v>91</v>
      </c>
      <c r="E32">
        <v>8000</v>
      </c>
      <c r="F32">
        <v>8900</v>
      </c>
      <c r="G32" s="47">
        <v>8900</v>
      </c>
      <c r="H32" s="47">
        <v>0</v>
      </c>
      <c r="I32">
        <v>0</v>
      </c>
      <c r="J32">
        <v>0</v>
      </c>
      <c r="K32" s="44">
        <f aca="true" t="shared" si="3" ref="K32:K41">SUM(G32:J32)</f>
        <v>8900</v>
      </c>
      <c r="L32" s="44">
        <f aca="true" t="shared" si="4" ref="L32:L41">E32-K32</f>
        <v>-900</v>
      </c>
      <c r="M32" s="33" t="s">
        <v>90</v>
      </c>
      <c r="N32" s="26" t="s">
        <v>90</v>
      </c>
      <c r="O32" s="26"/>
    </row>
    <row r="33" spans="1:15" s="27" customFormat="1" ht="13.5" customHeight="1" outlineLevel="1">
      <c r="A33" s="49"/>
      <c r="B33" s="53" t="s">
        <v>62</v>
      </c>
      <c r="C33" s="25" t="s">
        <v>63</v>
      </c>
      <c r="D33" s="67" t="s">
        <v>70</v>
      </c>
      <c r="E33">
        <v>4500</v>
      </c>
      <c r="F33">
        <v>2895</v>
      </c>
      <c r="G33" s="47">
        <v>2895</v>
      </c>
      <c r="H33" s="47">
        <v>0</v>
      </c>
      <c r="I33">
        <v>0</v>
      </c>
      <c r="J33">
        <v>0</v>
      </c>
      <c r="K33" s="44">
        <f t="shared" si="3"/>
        <v>2895</v>
      </c>
      <c r="L33" s="44">
        <f t="shared" si="4"/>
        <v>1605</v>
      </c>
      <c r="M33" s="33" t="s">
        <v>90</v>
      </c>
      <c r="N33" s="26" t="s">
        <v>90</v>
      </c>
      <c r="O33" s="26"/>
    </row>
    <row r="34" spans="1:15" s="27" customFormat="1" ht="13.5" customHeight="1" outlineLevel="1">
      <c r="A34" s="49"/>
      <c r="B34" s="53" t="s">
        <v>37</v>
      </c>
      <c r="C34" s="25" t="s">
        <v>78</v>
      </c>
      <c r="D34" s="67" t="s">
        <v>106</v>
      </c>
      <c r="E34">
        <v>950</v>
      </c>
      <c r="F34">
        <v>797.53</v>
      </c>
      <c r="G34" s="47">
        <v>797.53</v>
      </c>
      <c r="H34" s="47">
        <v>0</v>
      </c>
      <c r="I34">
        <v>0</v>
      </c>
      <c r="J34">
        <v>0</v>
      </c>
      <c r="K34" s="44">
        <f t="shared" si="3"/>
        <v>797.53</v>
      </c>
      <c r="L34" s="44">
        <f t="shared" si="4"/>
        <v>152.47000000000003</v>
      </c>
      <c r="M34" s="33" t="s">
        <v>90</v>
      </c>
      <c r="N34" s="26" t="s">
        <v>90</v>
      </c>
      <c r="O34" s="26"/>
    </row>
    <row r="35" spans="1:15" s="27" customFormat="1" ht="13.5" customHeight="1" outlineLevel="1">
      <c r="A35" s="49"/>
      <c r="B35" s="53" t="s">
        <v>68</v>
      </c>
      <c r="C35" s="25" t="s">
        <v>69</v>
      </c>
      <c r="D35" s="67" t="s">
        <v>92</v>
      </c>
      <c r="E35">
        <v>6600</v>
      </c>
      <c r="F35">
        <v>6590</v>
      </c>
      <c r="G35" s="47">
        <v>6590</v>
      </c>
      <c r="H35" s="47">
        <v>98.07</v>
      </c>
      <c r="I35">
        <v>0</v>
      </c>
      <c r="J35">
        <v>0</v>
      </c>
      <c r="K35" s="44">
        <f t="shared" si="3"/>
        <v>6688.07</v>
      </c>
      <c r="L35" s="44">
        <f t="shared" si="4"/>
        <v>-88.06999999999971</v>
      </c>
      <c r="M35" s="33" t="s">
        <v>90</v>
      </c>
      <c r="N35" s="26" t="s">
        <v>90</v>
      </c>
      <c r="O35" s="26"/>
    </row>
    <row r="36" spans="1:15" s="27" customFormat="1" ht="13.5" customHeight="1" outlineLevel="1">
      <c r="A36" s="49"/>
      <c r="B36" s="53" t="s">
        <v>116</v>
      </c>
      <c r="C36" s="25" t="s">
        <v>69</v>
      </c>
      <c r="D36" s="67" t="s">
        <v>115</v>
      </c>
      <c r="E36">
        <v>500</v>
      </c>
      <c r="F36">
        <v>0</v>
      </c>
      <c r="G36" s="47">
        <v>0</v>
      </c>
      <c r="H36" s="47">
        <v>0</v>
      </c>
      <c r="I36">
        <v>0</v>
      </c>
      <c r="J36">
        <v>500</v>
      </c>
      <c r="K36" s="44">
        <f t="shared" si="3"/>
        <v>500</v>
      </c>
      <c r="L36" s="44">
        <f t="shared" si="4"/>
        <v>0</v>
      </c>
      <c r="M36" s="33" t="s">
        <v>90</v>
      </c>
      <c r="N36" s="26" t="s">
        <v>90</v>
      </c>
      <c r="O36" s="26"/>
    </row>
    <row r="37" spans="1:15" s="27" customFormat="1" ht="13.5" customHeight="1" outlineLevel="1">
      <c r="A37" s="49"/>
      <c r="B37" s="53" t="s">
        <v>41</v>
      </c>
      <c r="C37" s="25" t="s">
        <v>64</v>
      </c>
      <c r="D37" s="67" t="s">
        <v>94</v>
      </c>
      <c r="E37">
        <v>810</v>
      </c>
      <c r="F37">
        <v>87.3</v>
      </c>
      <c r="G37" s="47">
        <v>87.3</v>
      </c>
      <c r="H37" s="47">
        <v>0</v>
      </c>
      <c r="I37">
        <v>0</v>
      </c>
      <c r="J37">
        <v>0</v>
      </c>
      <c r="K37" s="44">
        <f t="shared" si="3"/>
        <v>87.3</v>
      </c>
      <c r="L37" s="44">
        <f t="shared" si="4"/>
        <v>722.7</v>
      </c>
      <c r="M37" s="33" t="s">
        <v>90</v>
      </c>
      <c r="N37" s="26" t="s">
        <v>90</v>
      </c>
      <c r="O37" s="26"/>
    </row>
    <row r="38" spans="1:15" s="27" customFormat="1" ht="13.5" customHeight="1" outlineLevel="1">
      <c r="A38" s="49"/>
      <c r="B38" s="53" t="s">
        <v>65</v>
      </c>
      <c r="C38" s="25" t="s">
        <v>64</v>
      </c>
      <c r="D38" s="67" t="s">
        <v>94</v>
      </c>
      <c r="E38">
        <v>1060</v>
      </c>
      <c r="F38">
        <v>805.5</v>
      </c>
      <c r="G38" s="47">
        <v>805.5</v>
      </c>
      <c r="H38" s="47">
        <v>14.75</v>
      </c>
      <c r="I38">
        <v>0</v>
      </c>
      <c r="J38">
        <v>0</v>
      </c>
      <c r="K38" s="44">
        <f t="shared" si="3"/>
        <v>820.25</v>
      </c>
      <c r="L38" s="44">
        <f t="shared" si="4"/>
        <v>239.75</v>
      </c>
      <c r="M38" s="33" t="s">
        <v>90</v>
      </c>
      <c r="N38" s="26" t="s">
        <v>90</v>
      </c>
      <c r="O38" s="26"/>
    </row>
    <row r="39" spans="1:15" s="27" customFormat="1" ht="13.5" customHeight="1" outlineLevel="1">
      <c r="A39" s="49"/>
      <c r="B39" s="53" t="s">
        <v>49</v>
      </c>
      <c r="C39" s="25" t="s">
        <v>113</v>
      </c>
      <c r="D39" s="67" t="s">
        <v>95</v>
      </c>
      <c r="E39">
        <v>600</v>
      </c>
      <c r="F39">
        <v>573</v>
      </c>
      <c r="G39" s="47">
        <v>573</v>
      </c>
      <c r="H39" s="47">
        <v>18.5</v>
      </c>
      <c r="I39">
        <v>0</v>
      </c>
      <c r="J39">
        <v>0</v>
      </c>
      <c r="K39" s="44">
        <f t="shared" si="3"/>
        <v>591.5</v>
      </c>
      <c r="L39" s="44">
        <f t="shared" si="4"/>
        <v>8.5</v>
      </c>
      <c r="M39" s="33" t="s">
        <v>90</v>
      </c>
      <c r="N39" s="26" t="s">
        <v>90</v>
      </c>
      <c r="O39" s="26" t="s">
        <v>90</v>
      </c>
    </row>
    <row r="40" spans="1:15" s="27" customFormat="1" ht="13.5" customHeight="1" outlineLevel="1">
      <c r="A40" s="49"/>
      <c r="B40" s="53" t="s">
        <v>88</v>
      </c>
      <c r="C40" s="25" t="s">
        <v>79</v>
      </c>
      <c r="D40" s="67" t="s">
        <v>96</v>
      </c>
      <c r="E40">
        <v>920</v>
      </c>
      <c r="F40">
        <v>895</v>
      </c>
      <c r="G40" s="47">
        <f>155+740</f>
        <v>895</v>
      </c>
      <c r="H40" s="47">
        <f>9.49+13.15</f>
        <v>22.64</v>
      </c>
      <c r="I40">
        <v>0</v>
      </c>
      <c r="J40">
        <v>0</v>
      </c>
      <c r="K40" s="44">
        <f t="shared" si="3"/>
        <v>917.64</v>
      </c>
      <c r="L40" s="44">
        <f t="shared" si="4"/>
        <v>2.3600000000000136</v>
      </c>
      <c r="M40" s="33" t="s">
        <v>90</v>
      </c>
      <c r="N40" s="26" t="s">
        <v>90</v>
      </c>
      <c r="O40" s="26" t="s">
        <v>118</v>
      </c>
    </row>
    <row r="41" spans="1:15" s="27" customFormat="1" ht="13.5" customHeight="1" outlineLevel="1">
      <c r="A41" s="49"/>
      <c r="B41" s="53" t="s">
        <v>51</v>
      </c>
      <c r="C41" s="25" t="s">
        <v>80</v>
      </c>
      <c r="D41" s="67" t="s">
        <v>97</v>
      </c>
      <c r="E41">
        <v>270</v>
      </c>
      <c r="F41">
        <v>229.87</v>
      </c>
      <c r="G41" s="47">
        <v>229.87</v>
      </c>
      <c r="H41" s="47">
        <v>7.86</v>
      </c>
      <c r="I41">
        <v>0</v>
      </c>
      <c r="J41">
        <v>0</v>
      </c>
      <c r="K41" s="44">
        <f t="shared" si="3"/>
        <v>237.73000000000002</v>
      </c>
      <c r="L41" s="44">
        <f t="shared" si="4"/>
        <v>32.26999999999998</v>
      </c>
      <c r="M41" s="33" t="s">
        <v>90</v>
      </c>
      <c r="N41" s="26" t="s">
        <v>90</v>
      </c>
      <c r="O41" s="26"/>
    </row>
    <row r="42" spans="1:15" s="27" customFormat="1" ht="12.75" outlineLevel="1">
      <c r="A42" s="50" t="s">
        <v>16</v>
      </c>
      <c r="B42" s="25"/>
      <c r="C42" s="25"/>
      <c r="D42" s="67"/>
      <c r="E42"/>
      <c r="F42"/>
      <c r="G42" s="47"/>
      <c r="H42" s="47"/>
      <c r="I42"/>
      <c r="J42"/>
      <c r="K42" s="44"/>
      <c r="L42" s="44"/>
      <c r="M42" s="33"/>
      <c r="N42" s="26"/>
      <c r="O42" s="26"/>
    </row>
    <row r="43" spans="1:15" s="27" customFormat="1" ht="15.75">
      <c r="A43" s="54"/>
      <c r="B43" s="55" t="s">
        <v>32</v>
      </c>
      <c r="C43" s="55"/>
      <c r="D43" s="55"/>
      <c r="E43" s="56">
        <f aca="true" t="shared" si="5" ref="E43:L43">SUM(E31:E42)</f>
        <v>24210</v>
      </c>
      <c r="F43" s="56">
        <f t="shared" si="5"/>
        <v>21773.199999999997</v>
      </c>
      <c r="G43" s="56">
        <f t="shared" si="5"/>
        <v>21773.199999999997</v>
      </c>
      <c r="H43" s="56">
        <f t="shared" si="5"/>
        <v>161.82</v>
      </c>
      <c r="I43" s="56">
        <f t="shared" si="5"/>
        <v>0</v>
      </c>
      <c r="J43" s="56">
        <f t="shared" si="5"/>
        <v>500</v>
      </c>
      <c r="K43" s="56">
        <f t="shared" si="5"/>
        <v>22435.019999999997</v>
      </c>
      <c r="L43" s="56">
        <f t="shared" si="5"/>
        <v>1774.9800000000005</v>
      </c>
      <c r="M43" s="57"/>
      <c r="N43" s="58"/>
      <c r="O43" s="58"/>
    </row>
    <row r="44" spans="1:15" s="27" customFormat="1" ht="12.75" outlineLevel="1">
      <c r="A44" s="50"/>
      <c r="B44" s="25"/>
      <c r="C44" s="25"/>
      <c r="D44" s="67"/>
      <c r="E44"/>
      <c r="F44"/>
      <c r="G44" s="47"/>
      <c r="H44" s="47"/>
      <c r="I44"/>
      <c r="J44" s="39"/>
      <c r="K44" s="44"/>
      <c r="L44" s="44"/>
      <c r="M44" s="33"/>
      <c r="N44" s="26"/>
      <c r="O44" s="26"/>
    </row>
    <row r="45" spans="1:15" s="27" customFormat="1" ht="12.75" outlineLevel="1">
      <c r="A45" s="50"/>
      <c r="B45" s="25" t="s">
        <v>35</v>
      </c>
      <c r="C45" s="25" t="s">
        <v>45</v>
      </c>
      <c r="D45" s="67" t="s">
        <v>114</v>
      </c>
      <c r="E45">
        <v>4000</v>
      </c>
      <c r="F45">
        <v>0</v>
      </c>
      <c r="G45" s="47">
        <v>0</v>
      </c>
      <c r="H45" s="47">
        <v>0</v>
      </c>
      <c r="I45">
        <v>0</v>
      </c>
      <c r="J45">
        <v>3000</v>
      </c>
      <c r="K45" s="44">
        <f>SUM(G45:J45)</f>
        <v>3000</v>
      </c>
      <c r="L45" s="44">
        <f>E45-K45</f>
        <v>1000</v>
      </c>
      <c r="M45" s="33" t="s">
        <v>90</v>
      </c>
      <c r="N45" s="26" t="s">
        <v>90</v>
      </c>
      <c r="O45" s="26"/>
    </row>
    <row r="46" spans="1:15" s="27" customFormat="1" ht="12.75" outlineLevel="1">
      <c r="A46" s="50"/>
      <c r="B46" s="25" t="s">
        <v>36</v>
      </c>
      <c r="C46" s="25" t="s">
        <v>66</v>
      </c>
      <c r="D46" s="67" t="s">
        <v>114</v>
      </c>
      <c r="E46">
        <v>3000</v>
      </c>
      <c r="F46">
        <v>0</v>
      </c>
      <c r="G46" s="47">
        <v>0</v>
      </c>
      <c r="H46" s="47">
        <v>0</v>
      </c>
      <c r="I46">
        <v>0</v>
      </c>
      <c r="J46">
        <v>1200</v>
      </c>
      <c r="K46" s="44">
        <f>SUM(G46:J46)</f>
        <v>1200</v>
      </c>
      <c r="L46" s="44">
        <f>E46-K46</f>
        <v>1800</v>
      </c>
      <c r="M46" s="33" t="s">
        <v>90</v>
      </c>
      <c r="N46" s="26" t="s">
        <v>90</v>
      </c>
      <c r="O46" s="26"/>
    </row>
    <row r="47" spans="1:15" s="27" customFormat="1" ht="12.75" outlineLevel="1">
      <c r="A47" s="50"/>
      <c r="B47" s="25"/>
      <c r="C47" s="25"/>
      <c r="D47" s="67"/>
      <c r="E47"/>
      <c r="F47"/>
      <c r="G47" s="47"/>
      <c r="H47" s="47"/>
      <c r="I47"/>
      <c r="J47" s="39"/>
      <c r="K47" s="44"/>
      <c r="L47" s="44"/>
      <c r="M47" s="33"/>
      <c r="N47" s="26"/>
      <c r="O47" s="26"/>
    </row>
    <row r="48" spans="1:15" s="27" customFormat="1" ht="15.75">
      <c r="A48" s="54"/>
      <c r="B48" s="55" t="s">
        <v>122</v>
      </c>
      <c r="C48" s="55"/>
      <c r="D48" s="55"/>
      <c r="E48" s="56">
        <f aca="true" t="shared" si="6" ref="E48:L48">SUM(E44:E47)</f>
        <v>7000</v>
      </c>
      <c r="F48" s="56">
        <f t="shared" si="6"/>
        <v>0</v>
      </c>
      <c r="G48" s="56">
        <f t="shared" si="6"/>
        <v>0</v>
      </c>
      <c r="H48" s="56">
        <f t="shared" si="6"/>
        <v>0</v>
      </c>
      <c r="I48" s="56">
        <f t="shared" si="6"/>
        <v>0</v>
      </c>
      <c r="J48" s="56">
        <f t="shared" si="6"/>
        <v>4200</v>
      </c>
      <c r="K48" s="56">
        <f t="shared" si="6"/>
        <v>4200</v>
      </c>
      <c r="L48" s="56">
        <f t="shared" si="6"/>
        <v>2800</v>
      </c>
      <c r="M48" s="57"/>
      <c r="N48" s="58"/>
      <c r="O48" s="58"/>
    </row>
    <row r="49" spans="1:15" s="27" customFormat="1" ht="12.75" outlineLevel="1">
      <c r="A49" s="50"/>
      <c r="B49" s="25"/>
      <c r="C49" s="25"/>
      <c r="D49" s="67"/>
      <c r="E49"/>
      <c r="F49"/>
      <c r="G49" s="47"/>
      <c r="H49" s="47"/>
      <c r="I49"/>
      <c r="J49"/>
      <c r="K49" s="44"/>
      <c r="L49" s="44"/>
      <c r="M49" s="33"/>
      <c r="N49" s="26"/>
      <c r="O49" s="26"/>
    </row>
    <row r="50" spans="1:15" s="27" customFormat="1" ht="12.75" outlineLevel="1">
      <c r="A50" s="50"/>
      <c r="B50" s="25" t="s">
        <v>20</v>
      </c>
      <c r="C50" s="25" t="s">
        <v>81</v>
      </c>
      <c r="D50" s="67" t="s">
        <v>110</v>
      </c>
      <c r="E50">
        <v>3000</v>
      </c>
      <c r="F50">
        <f>173+2092</f>
        <v>2265</v>
      </c>
      <c r="G50" s="47">
        <f>173</f>
        <v>173</v>
      </c>
      <c r="H50" s="47">
        <v>0</v>
      </c>
      <c r="I50">
        <v>2092</v>
      </c>
      <c r="J50">
        <v>0</v>
      </c>
      <c r="K50" s="44">
        <f>SUM(G50:J50)</f>
        <v>2265</v>
      </c>
      <c r="L50" s="44">
        <f>E50-K50</f>
        <v>735</v>
      </c>
      <c r="M50" s="33" t="s">
        <v>90</v>
      </c>
      <c r="N50" s="26" t="s">
        <v>90</v>
      </c>
      <c r="O50" s="26"/>
    </row>
    <row r="51" spans="1:15" s="27" customFormat="1" ht="12.75" outlineLevel="1">
      <c r="A51" s="50"/>
      <c r="B51" s="25" t="s">
        <v>33</v>
      </c>
      <c r="C51" s="25" t="s">
        <v>123</v>
      </c>
      <c r="D51" s="67" t="s">
        <v>83</v>
      </c>
      <c r="E51">
        <v>1000</v>
      </c>
      <c r="F51">
        <f>53.16+52.88+23.4+80.61+162.64+190.03+208.61+62.22</f>
        <v>833.5500000000001</v>
      </c>
      <c r="G51" s="47">
        <f>F51</f>
        <v>833.5500000000001</v>
      </c>
      <c r="H51" s="47">
        <v>0</v>
      </c>
      <c r="I51">
        <v>0</v>
      </c>
      <c r="J51">
        <v>0</v>
      </c>
      <c r="K51" s="44">
        <f>SUM(G51:J51)</f>
        <v>833.5500000000001</v>
      </c>
      <c r="L51" s="44">
        <f>E51-K51</f>
        <v>166.44999999999993</v>
      </c>
      <c r="M51" s="33" t="s">
        <v>90</v>
      </c>
      <c r="N51" s="26" t="s">
        <v>90</v>
      </c>
      <c r="O51" s="26"/>
    </row>
    <row r="52" spans="1:15" s="27" customFormat="1" ht="12.75" outlineLevel="1">
      <c r="A52" s="50"/>
      <c r="B52" s="25" t="s">
        <v>34</v>
      </c>
      <c r="C52" s="25" t="s">
        <v>83</v>
      </c>
      <c r="D52" s="67" t="s">
        <v>83</v>
      </c>
      <c r="E52">
        <v>0</v>
      </c>
      <c r="F52">
        <v>0</v>
      </c>
      <c r="G52" s="47">
        <v>0</v>
      </c>
      <c r="H52" s="47">
        <v>0</v>
      </c>
      <c r="I52">
        <v>0</v>
      </c>
      <c r="J52">
        <v>0</v>
      </c>
      <c r="K52" s="44">
        <f>SUM(G52:J52)</f>
        <v>0</v>
      </c>
      <c r="L52" s="44">
        <f>E52-K52</f>
        <v>0</v>
      </c>
      <c r="M52" s="33" t="s">
        <v>90</v>
      </c>
      <c r="N52" s="26" t="s">
        <v>90</v>
      </c>
      <c r="O52" s="26"/>
    </row>
    <row r="53" spans="1:15" s="27" customFormat="1" ht="12.75" outlineLevel="1">
      <c r="A53" s="50"/>
      <c r="B53" s="25" t="s">
        <v>67</v>
      </c>
      <c r="C53" s="25" t="s">
        <v>82</v>
      </c>
      <c r="D53" s="67" t="s">
        <v>83</v>
      </c>
      <c r="E53">
        <v>400</v>
      </c>
      <c r="F53">
        <v>0</v>
      </c>
      <c r="G53" s="47">
        <v>0</v>
      </c>
      <c r="H53" s="47">
        <v>0</v>
      </c>
      <c r="I53">
        <v>0</v>
      </c>
      <c r="J53">
        <v>0</v>
      </c>
      <c r="K53" s="44">
        <f>SUM(G53:J53)</f>
        <v>0</v>
      </c>
      <c r="L53" s="44">
        <f>E53-K53</f>
        <v>400</v>
      </c>
      <c r="M53" s="33" t="s">
        <v>90</v>
      </c>
      <c r="N53" s="26" t="s">
        <v>90</v>
      </c>
      <c r="O53" s="26"/>
    </row>
    <row r="54" spans="1:15" s="27" customFormat="1" ht="12.75" outlineLevel="1">
      <c r="A54" s="50"/>
      <c r="B54" s="25"/>
      <c r="C54" s="25"/>
      <c r="D54" s="67"/>
      <c r="E54"/>
      <c r="F54"/>
      <c r="G54" s="47"/>
      <c r="H54" s="47"/>
      <c r="I54"/>
      <c r="J54" s="39"/>
      <c r="K54" s="44"/>
      <c r="L54" s="44"/>
      <c r="M54" s="33"/>
      <c r="N54" s="26"/>
      <c r="O54" s="26"/>
    </row>
    <row r="55" spans="1:15" s="27" customFormat="1" ht="15.75">
      <c r="A55" s="54"/>
      <c r="B55" s="55" t="s">
        <v>17</v>
      </c>
      <c r="C55" s="55"/>
      <c r="D55" s="55"/>
      <c r="E55" s="56">
        <f aca="true" t="shared" si="7" ref="E55:L55">SUM(E49:E54)</f>
        <v>4400</v>
      </c>
      <c r="F55" s="56">
        <f t="shared" si="7"/>
        <v>3098.55</v>
      </c>
      <c r="G55" s="56">
        <f t="shared" si="7"/>
        <v>1006.5500000000001</v>
      </c>
      <c r="H55" s="56">
        <f t="shared" si="7"/>
        <v>0</v>
      </c>
      <c r="I55" s="56">
        <f t="shared" si="7"/>
        <v>2092</v>
      </c>
      <c r="J55" s="56">
        <f t="shared" si="7"/>
        <v>0</v>
      </c>
      <c r="K55" s="56">
        <f t="shared" si="7"/>
        <v>3098.55</v>
      </c>
      <c r="L55" s="56">
        <f t="shared" si="7"/>
        <v>1301.4499999999998</v>
      </c>
      <c r="M55" s="57"/>
      <c r="N55" s="58"/>
      <c r="O55" s="58"/>
    </row>
    <row r="56" spans="1:15" s="10" customFormat="1" ht="26.25" customHeight="1" thickBot="1">
      <c r="A56" s="51"/>
      <c r="B56" s="63" t="s">
        <v>18</v>
      </c>
      <c r="C56" s="35"/>
      <c r="D56" s="35"/>
      <c r="E56" s="38">
        <f aca="true" t="shared" si="8" ref="E56:L56">E30+E43+E48+E55</f>
        <v>50400</v>
      </c>
      <c r="F56" s="38">
        <f t="shared" si="8"/>
        <v>35062.86</v>
      </c>
      <c r="G56" s="38">
        <f t="shared" si="8"/>
        <v>29226.159999999996</v>
      </c>
      <c r="H56" s="38">
        <f t="shared" si="8"/>
        <v>334.46000000000004</v>
      </c>
      <c r="I56" s="38">
        <f t="shared" si="8"/>
        <v>5837</v>
      </c>
      <c r="J56" s="38">
        <f t="shared" si="8"/>
        <v>6850</v>
      </c>
      <c r="K56" s="38">
        <f t="shared" si="8"/>
        <v>42247.62</v>
      </c>
      <c r="L56" s="38">
        <f t="shared" si="8"/>
        <v>8152.38</v>
      </c>
      <c r="M56" s="36"/>
      <c r="N56" s="37"/>
      <c r="O56" s="37"/>
    </row>
    <row r="57" spans="1:15" s="10" customFormat="1" ht="10.5">
      <c r="A57" s="52"/>
      <c r="B57" s="13"/>
      <c r="C57" s="12"/>
      <c r="D57" s="12"/>
      <c r="E57" s="34"/>
      <c r="F57" s="34"/>
      <c r="G57" s="48"/>
      <c r="H57" s="48"/>
      <c r="I57" s="16"/>
      <c r="J57" s="34"/>
      <c r="K57" s="45"/>
      <c r="L57" s="45"/>
      <c r="M57" s="14"/>
      <c r="N57" s="14"/>
      <c r="O57" s="14"/>
    </row>
    <row r="58" spans="1:12" ht="12.75">
      <c r="A58" s="43"/>
      <c r="C58" s="28"/>
      <c r="D58" s="28"/>
      <c r="E58" s="29"/>
      <c r="F58" s="29"/>
      <c r="G58" s="46"/>
      <c r="H58" s="46"/>
      <c r="I58" s="30"/>
      <c r="J58" s="29"/>
      <c r="K58" s="46"/>
      <c r="L58" s="46"/>
    </row>
    <row r="59" spans="1:12" ht="12.75">
      <c r="A59" s="43"/>
      <c r="C59" s="28"/>
      <c r="D59" s="28"/>
      <c r="E59" s="29"/>
      <c r="F59" s="29"/>
      <c r="G59" s="46"/>
      <c r="H59" s="46"/>
      <c r="I59" s="30"/>
      <c r="J59" s="29"/>
      <c r="K59" s="46"/>
      <c r="L59" s="46"/>
    </row>
    <row r="60" spans="1:12" ht="12.75">
      <c r="A60" s="43"/>
      <c r="C60" s="28"/>
      <c r="D60" s="28"/>
      <c r="E60" s="29"/>
      <c r="F60" s="29"/>
      <c r="G60" s="46"/>
      <c r="H60" s="46"/>
      <c r="I60" s="30"/>
      <c r="J60" s="29"/>
      <c r="K60" s="46"/>
      <c r="L60" s="46"/>
    </row>
    <row r="61" spans="1:12" ht="12.75">
      <c r="A61" s="43"/>
      <c r="C61" s="28"/>
      <c r="D61" s="28"/>
      <c r="E61" s="29"/>
      <c r="F61" s="29"/>
      <c r="G61" s="46"/>
      <c r="H61" s="46"/>
      <c r="I61" s="30"/>
      <c r="J61" s="29"/>
      <c r="K61" s="46"/>
      <c r="L61" s="46"/>
    </row>
    <row r="62" spans="1:12" ht="12.75">
      <c r="A62" s="43"/>
      <c r="C62" s="28"/>
      <c r="D62" s="28"/>
      <c r="E62" s="29"/>
      <c r="F62" s="29"/>
      <c r="G62" s="46"/>
      <c r="H62" s="46"/>
      <c r="I62" s="30"/>
      <c r="J62" s="29"/>
      <c r="K62" s="46"/>
      <c r="L62" s="46"/>
    </row>
    <row r="63" spans="1:12" ht="12.75">
      <c r="A63" s="43"/>
      <c r="C63" s="28"/>
      <c r="D63" s="28"/>
      <c r="E63" s="29"/>
      <c r="F63" s="29"/>
      <c r="G63" s="46"/>
      <c r="H63" s="46"/>
      <c r="I63" s="30"/>
      <c r="J63" s="29"/>
      <c r="K63" s="46"/>
      <c r="L63" s="46"/>
    </row>
    <row r="64" spans="1:12" ht="12.75">
      <c r="A64" s="43"/>
      <c r="C64" s="28"/>
      <c r="D64" s="28"/>
      <c r="E64" s="29"/>
      <c r="F64" s="29"/>
      <c r="G64" s="46"/>
      <c r="H64" s="46"/>
      <c r="I64" s="30"/>
      <c r="J64" s="29"/>
      <c r="K64" s="46"/>
      <c r="L64" s="46"/>
    </row>
    <row r="65" spans="1:12" ht="12.75">
      <c r="A65" s="43"/>
      <c r="C65" s="28"/>
      <c r="D65" s="28"/>
      <c r="E65" s="29"/>
      <c r="F65" s="29"/>
      <c r="G65" s="46"/>
      <c r="H65" s="46"/>
      <c r="I65" s="30"/>
      <c r="J65" s="29"/>
      <c r="K65" s="46"/>
      <c r="L65" s="46"/>
    </row>
    <row r="66" spans="1:12" ht="12.75">
      <c r="A66" s="43"/>
      <c r="C66" s="28"/>
      <c r="D66" s="28"/>
      <c r="E66" s="29"/>
      <c r="F66" s="29"/>
      <c r="G66" s="46"/>
      <c r="H66" s="46"/>
      <c r="I66" s="30"/>
      <c r="J66" s="29"/>
      <c r="K66" s="46"/>
      <c r="L66" s="46"/>
    </row>
    <row r="67" spans="1:12" ht="12.75">
      <c r="A67" s="43"/>
      <c r="C67" s="28"/>
      <c r="D67" s="28"/>
      <c r="E67" s="29"/>
      <c r="F67" s="29"/>
      <c r="G67" s="46"/>
      <c r="H67" s="46"/>
      <c r="I67" s="30"/>
      <c r="J67" s="29"/>
      <c r="K67" s="46"/>
      <c r="L67" s="46"/>
    </row>
    <row r="68" spans="1:12" ht="12.75">
      <c r="A68" s="43"/>
      <c r="E68" s="29"/>
      <c r="F68" s="29"/>
      <c r="G68" s="46"/>
      <c r="H68" s="46"/>
      <c r="I68" s="30"/>
      <c r="J68" s="29"/>
      <c r="K68" s="46"/>
      <c r="L68" s="46"/>
    </row>
    <row r="69" spans="1:12" ht="12.75">
      <c r="A69" s="43"/>
      <c r="E69" s="29"/>
      <c r="F69" s="29"/>
      <c r="G69" s="46"/>
      <c r="H69" s="46"/>
      <c r="I69" s="30"/>
      <c r="J69" s="29"/>
      <c r="K69" s="46"/>
      <c r="L69" s="46"/>
    </row>
    <row r="70" spans="1:12" ht="12.75">
      <c r="A70" s="43"/>
      <c r="E70" s="29"/>
      <c r="F70" s="29"/>
      <c r="G70" s="46"/>
      <c r="H70" s="46"/>
      <c r="I70" s="30"/>
      <c r="J70" s="29"/>
      <c r="K70" s="46"/>
      <c r="L70" s="46"/>
    </row>
    <row r="71" spans="1:12" ht="12.75">
      <c r="A71" s="43"/>
      <c r="E71" s="29"/>
      <c r="F71" s="29"/>
      <c r="G71" s="46"/>
      <c r="H71" s="46"/>
      <c r="I71" s="30"/>
      <c r="J71" s="29"/>
      <c r="K71" s="46"/>
      <c r="L71" s="46"/>
    </row>
    <row r="72" spans="1:12" ht="12.75">
      <c r="A72" s="43"/>
      <c r="E72" s="29"/>
      <c r="F72" s="29"/>
      <c r="G72" s="46"/>
      <c r="H72" s="46"/>
      <c r="I72" s="30"/>
      <c r="J72" s="29"/>
      <c r="K72" s="46"/>
      <c r="L72" s="46"/>
    </row>
    <row r="73" spans="1:12" ht="12.75">
      <c r="A73" s="43"/>
      <c r="E73" s="29"/>
      <c r="F73" s="29"/>
      <c r="G73" s="46"/>
      <c r="H73" s="46"/>
      <c r="I73" s="30"/>
      <c r="J73" s="29"/>
      <c r="K73" s="46"/>
      <c r="L73" s="46"/>
    </row>
    <row r="74" spans="1:12" ht="12.75">
      <c r="A74" s="43"/>
      <c r="E74" s="29"/>
      <c r="F74" s="29"/>
      <c r="G74" s="46"/>
      <c r="H74" s="46"/>
      <c r="I74" s="30"/>
      <c r="J74" s="29"/>
      <c r="K74" s="46"/>
      <c r="L74" s="46"/>
    </row>
    <row r="75" spans="1:12" ht="12.75">
      <c r="A75" s="43"/>
      <c r="E75" s="29"/>
      <c r="F75" s="29"/>
      <c r="G75" s="46"/>
      <c r="H75" s="46"/>
      <c r="I75" s="30"/>
      <c r="J75" s="29"/>
      <c r="K75" s="46"/>
      <c r="L75" s="46"/>
    </row>
    <row r="76" spans="1:12" ht="12.75">
      <c r="A76" s="43"/>
      <c r="E76" s="29"/>
      <c r="F76" s="29"/>
      <c r="G76" s="46"/>
      <c r="H76" s="46"/>
      <c r="I76" s="30"/>
      <c r="J76" s="29"/>
      <c r="K76" s="46"/>
      <c r="L76" s="46"/>
    </row>
    <row r="77" spans="1:12" ht="12.75">
      <c r="A77" s="43"/>
      <c r="E77" s="29"/>
      <c r="F77" s="29"/>
      <c r="G77" s="46"/>
      <c r="H77" s="46"/>
      <c r="I77" s="30"/>
      <c r="J77" s="29"/>
      <c r="K77" s="46"/>
      <c r="L77" s="46"/>
    </row>
    <row r="78" spans="1:12" ht="12.75">
      <c r="A78" s="43"/>
      <c r="E78" s="29"/>
      <c r="F78" s="29"/>
      <c r="G78" s="46"/>
      <c r="H78" s="46"/>
      <c r="I78" s="30"/>
      <c r="J78" s="29"/>
      <c r="K78" s="46"/>
      <c r="L78" s="46"/>
    </row>
    <row r="79" spans="1:12" ht="12.75">
      <c r="A79" s="43"/>
      <c r="E79" s="29"/>
      <c r="F79" s="29"/>
      <c r="G79" s="46"/>
      <c r="H79" s="46"/>
      <c r="I79" s="30"/>
      <c r="J79" s="29"/>
      <c r="K79" s="46"/>
      <c r="L79" s="46"/>
    </row>
    <row r="80" spans="1:12" ht="12.75">
      <c r="A80" s="43"/>
      <c r="E80" s="29"/>
      <c r="F80" s="29"/>
      <c r="G80" s="46"/>
      <c r="H80" s="46"/>
      <c r="I80" s="30"/>
      <c r="J80" s="29"/>
      <c r="K80" s="46"/>
      <c r="L80" s="46"/>
    </row>
    <row r="81" spans="1:12" ht="12.75">
      <c r="A81" s="43"/>
      <c r="G81" s="44"/>
      <c r="H81" s="44"/>
      <c r="K81" s="44"/>
      <c r="L81" s="44"/>
    </row>
    <row r="82" spans="1:12" ht="12.75">
      <c r="A82" s="43"/>
      <c r="G82" s="44"/>
      <c r="H82" s="44"/>
      <c r="K82" s="44"/>
      <c r="L82" s="44"/>
    </row>
    <row r="83" spans="1:12" ht="12.75">
      <c r="A83" s="43"/>
      <c r="G83" s="44"/>
      <c r="H83" s="44"/>
      <c r="K83" s="44"/>
      <c r="L83" s="44"/>
    </row>
    <row r="84" spans="1:12" ht="12.75">
      <c r="A84" s="43"/>
      <c r="G84" s="44"/>
      <c r="H84" s="44"/>
      <c r="K84" s="44"/>
      <c r="L84" s="44"/>
    </row>
    <row r="85" spans="1:12" ht="12.75">
      <c r="A85" s="43"/>
      <c r="G85" s="44"/>
      <c r="H85" s="44"/>
      <c r="K85" s="44"/>
      <c r="L85" s="44"/>
    </row>
    <row r="86" spans="1:12" ht="12.75">
      <c r="A86" s="43"/>
      <c r="G86" s="44"/>
      <c r="H86" s="44"/>
      <c r="K86" s="44"/>
      <c r="L86" s="44"/>
    </row>
    <row r="87" spans="1:12" ht="12.75">
      <c r="A87" s="43"/>
      <c r="G87" s="44"/>
      <c r="H87" s="44"/>
      <c r="K87" s="44"/>
      <c r="L87" s="44"/>
    </row>
    <row r="88" spans="1:12" ht="12.75">
      <c r="A88" s="43"/>
      <c r="G88" s="44"/>
      <c r="H88" s="44"/>
      <c r="K88" s="44"/>
      <c r="L88" s="44"/>
    </row>
    <row r="89" spans="1:12" ht="12.75">
      <c r="A89" s="43"/>
      <c r="G89" s="44"/>
      <c r="H89" s="44"/>
      <c r="K89" s="44"/>
      <c r="L89" s="44"/>
    </row>
    <row r="90" spans="1:12" ht="12.75">
      <c r="A90" s="43"/>
      <c r="G90" s="44"/>
      <c r="H90" s="44"/>
      <c r="K90" s="44"/>
      <c r="L90" s="44"/>
    </row>
    <row r="91" spans="1:12" ht="12.75">
      <c r="A91" s="43"/>
      <c r="G91" s="44"/>
      <c r="H91" s="44"/>
      <c r="K91" s="44"/>
      <c r="L91" s="44"/>
    </row>
    <row r="92" spans="1:12" ht="12.75">
      <c r="A92" s="43"/>
      <c r="G92" s="44"/>
      <c r="H92" s="44"/>
      <c r="K92" s="44"/>
      <c r="L92" s="44"/>
    </row>
    <row r="93" spans="1:12" ht="12.75">
      <c r="A93" s="43"/>
      <c r="K93" s="44"/>
      <c r="L93" s="44"/>
    </row>
    <row r="94" spans="1:12" ht="12.75">
      <c r="A94" s="43"/>
      <c r="K94" s="44"/>
      <c r="L94" s="44"/>
    </row>
    <row r="95" spans="1:12" ht="12.75">
      <c r="A95" s="43"/>
      <c r="K95" s="44"/>
      <c r="L95" s="44"/>
    </row>
    <row r="96" spans="1:12" ht="12.75">
      <c r="A96" s="43"/>
      <c r="K96" s="44"/>
      <c r="L96" s="44"/>
    </row>
    <row r="97" spans="1:12" ht="12.75">
      <c r="A97" s="43"/>
      <c r="K97" s="44"/>
      <c r="L97" s="44"/>
    </row>
    <row r="98" spans="1:12" ht="12.75">
      <c r="A98" s="43"/>
      <c r="K98" s="44"/>
      <c r="L98" s="44"/>
    </row>
    <row r="99" spans="1:12" ht="12.75">
      <c r="A99" s="43"/>
      <c r="K99" s="44"/>
      <c r="L99" s="44"/>
    </row>
    <row r="100" spans="1:12" ht="12.75">
      <c r="A100" s="43"/>
      <c r="K100" s="44"/>
      <c r="L100" s="44"/>
    </row>
    <row r="101" spans="1:12" ht="12.75">
      <c r="A101" s="43"/>
      <c r="K101" s="44"/>
      <c r="L101" s="44"/>
    </row>
    <row r="102" spans="1:12" ht="12.75">
      <c r="A102" s="42"/>
      <c r="K102" s="44"/>
      <c r="L102" s="44"/>
    </row>
    <row r="103" spans="1:12" ht="12.75">
      <c r="A103" s="42"/>
      <c r="K103" s="44"/>
      <c r="L103" s="44"/>
    </row>
    <row r="104" spans="1:12" ht="12.75">
      <c r="A104" s="42"/>
      <c r="K104" s="44"/>
      <c r="L104" s="44"/>
    </row>
    <row r="105" spans="1:12" ht="12.75">
      <c r="A105" s="42"/>
      <c r="K105" s="44"/>
      <c r="L105" s="44"/>
    </row>
    <row r="106" spans="1:12" ht="12.75">
      <c r="A106" s="42"/>
      <c r="K106" s="44"/>
      <c r="L106" s="44"/>
    </row>
    <row r="107" spans="1:12" ht="12.75">
      <c r="A107" s="42"/>
      <c r="K107" s="44"/>
      <c r="L107" s="44"/>
    </row>
    <row r="108" spans="1:12" ht="12.75">
      <c r="A108" s="42"/>
      <c r="K108" s="44"/>
      <c r="L108" s="44"/>
    </row>
    <row r="109" spans="1:12" ht="12.75">
      <c r="A109" s="42"/>
      <c r="K109" s="44"/>
      <c r="L109" s="44"/>
    </row>
    <row r="110" spans="1:12" ht="12.75">
      <c r="A110" s="42"/>
      <c r="K110" s="44"/>
      <c r="L110" s="44"/>
    </row>
    <row r="111" spans="1:12" ht="12.75">
      <c r="A111" s="42"/>
      <c r="K111" s="44"/>
      <c r="L111" s="44"/>
    </row>
    <row r="112" spans="1:12" ht="12.75">
      <c r="A112" s="42"/>
      <c r="K112" s="44"/>
      <c r="L112" s="44"/>
    </row>
    <row r="113" spans="1:12" ht="12.75">
      <c r="A113" s="42"/>
      <c r="K113" s="44"/>
      <c r="L113" s="44"/>
    </row>
    <row r="114" spans="1:12" ht="12.75">
      <c r="A114" s="42"/>
      <c r="K114" s="44"/>
      <c r="L114" s="44"/>
    </row>
    <row r="115" spans="1:12" ht="12.75">
      <c r="A115" s="42"/>
      <c r="K115" s="44"/>
      <c r="L115" s="44"/>
    </row>
    <row r="116" spans="1:12" ht="12.75">
      <c r="A116" s="42"/>
      <c r="K116" s="44"/>
      <c r="L116" s="44"/>
    </row>
    <row r="117" spans="1:12" ht="12.75">
      <c r="A117" s="42"/>
      <c r="K117" s="44"/>
      <c r="L117" s="44"/>
    </row>
    <row r="118" spans="1:12" ht="12.75">
      <c r="A118" s="42"/>
      <c r="K118" s="44"/>
      <c r="L118" s="44"/>
    </row>
    <row r="119" spans="1:12" ht="12.75">
      <c r="A119" s="42"/>
      <c r="K119" s="44"/>
      <c r="L119" s="44"/>
    </row>
    <row r="120" spans="1:12" ht="12.75">
      <c r="A120" s="42"/>
      <c r="K120" s="44"/>
      <c r="L120" s="44"/>
    </row>
    <row r="121" spans="1:12" ht="12.75">
      <c r="A121" s="42"/>
      <c r="K121" s="44"/>
      <c r="L121" s="44"/>
    </row>
    <row r="122" spans="1:12" ht="12.75">
      <c r="A122" s="42"/>
      <c r="K122" s="44"/>
      <c r="L122" s="44"/>
    </row>
    <row r="123" spans="1:12" ht="12.75">
      <c r="A123" s="42"/>
      <c r="K123" s="44"/>
      <c r="L123" s="44"/>
    </row>
    <row r="124" spans="1:12" ht="12.75">
      <c r="A124" s="42"/>
      <c r="K124" s="44"/>
      <c r="L124" s="44"/>
    </row>
    <row r="125" spans="1:12" ht="12.75">
      <c r="A125" s="42"/>
      <c r="K125" s="44"/>
      <c r="L125" s="44"/>
    </row>
    <row r="126" spans="1:12" ht="12.75">
      <c r="A126" s="42"/>
      <c r="K126" s="44"/>
      <c r="L126" s="44"/>
    </row>
    <row r="127" spans="1:12" ht="12.75">
      <c r="A127" s="42"/>
      <c r="K127" s="44"/>
      <c r="L127" s="44"/>
    </row>
    <row r="128" spans="1:12" ht="12.75">
      <c r="A128" s="42"/>
      <c r="K128" s="44"/>
      <c r="L128" s="44"/>
    </row>
    <row r="129" spans="1:12" ht="12.75">
      <c r="A129" s="42"/>
      <c r="K129" s="44"/>
      <c r="L129" s="44"/>
    </row>
    <row r="130" spans="1:12" ht="12.75">
      <c r="A130" s="42"/>
      <c r="K130" s="44"/>
      <c r="L130" s="44"/>
    </row>
    <row r="131" spans="1:12" ht="12.75">
      <c r="A131" s="42"/>
      <c r="K131" s="44"/>
      <c r="L131" s="44"/>
    </row>
    <row r="132" spans="1:12" ht="12.75">
      <c r="A132" s="42"/>
      <c r="K132" s="44"/>
      <c r="L132" s="44"/>
    </row>
    <row r="133" spans="1:12" ht="12.75">
      <c r="A133" s="42"/>
      <c r="K133" s="44"/>
      <c r="L133" s="44"/>
    </row>
    <row r="134" spans="1:12" ht="12.75">
      <c r="A134" s="42"/>
      <c r="K134" s="44"/>
      <c r="L134" s="44"/>
    </row>
    <row r="135" spans="1:12" ht="12.75">
      <c r="A135" s="42"/>
      <c r="K135" s="44"/>
      <c r="L135" s="44"/>
    </row>
    <row r="136" spans="1:12" ht="12.75">
      <c r="A136" s="42"/>
      <c r="K136" s="44"/>
      <c r="L136" s="44"/>
    </row>
    <row r="137" spans="1:12" ht="12.75">
      <c r="A137" s="42"/>
      <c r="K137" s="44"/>
      <c r="L137" s="44"/>
    </row>
    <row r="138" spans="11:12" ht="12.75">
      <c r="K138" s="44"/>
      <c r="L138" s="44"/>
    </row>
    <row r="139" spans="11:12" ht="12.75">
      <c r="K139" s="44"/>
      <c r="L139" s="44"/>
    </row>
    <row r="140" spans="11:12" ht="12.75">
      <c r="K140" s="44"/>
      <c r="L140" s="44"/>
    </row>
    <row r="141" spans="11:12" ht="12.75">
      <c r="K141" s="44"/>
      <c r="L141" s="44"/>
    </row>
    <row r="142" spans="11:12" ht="12.75">
      <c r="K142" s="44"/>
      <c r="L142" s="44"/>
    </row>
    <row r="143" spans="11:12" ht="12.75">
      <c r="K143" s="44"/>
      <c r="L143" s="44"/>
    </row>
    <row r="144" spans="11:12" ht="12.75">
      <c r="K144" s="44"/>
      <c r="L144" s="44"/>
    </row>
    <row r="145" spans="11:12" ht="12.75">
      <c r="K145" s="44"/>
      <c r="L145" s="44"/>
    </row>
    <row r="146" spans="11:12" ht="12.75">
      <c r="K146" s="44"/>
      <c r="L146" s="44"/>
    </row>
    <row r="147" spans="11:12" ht="12.75">
      <c r="K147" s="44"/>
      <c r="L147" s="44"/>
    </row>
    <row r="148" spans="11:12" ht="12.75">
      <c r="K148" s="44"/>
      <c r="L148" s="44"/>
    </row>
    <row r="149" spans="11:12" ht="12.75">
      <c r="K149" s="44"/>
      <c r="L149" s="44"/>
    </row>
    <row r="150" spans="11:12" ht="12.75">
      <c r="K150" s="44"/>
      <c r="L150" s="44"/>
    </row>
    <row r="151" spans="11:12" ht="12.75">
      <c r="K151" s="44"/>
      <c r="L151" s="44"/>
    </row>
    <row r="152" spans="11:12" ht="12.75">
      <c r="K152" s="44"/>
      <c r="L152" s="44"/>
    </row>
    <row r="153" spans="11:12" ht="12.75">
      <c r="K153" s="44"/>
      <c r="L153" s="44"/>
    </row>
    <row r="154" spans="11:12" ht="12.75">
      <c r="K154" s="44"/>
      <c r="L154" s="44"/>
    </row>
    <row r="155" spans="11:12" ht="12.75">
      <c r="K155" s="44"/>
      <c r="L155" s="44"/>
    </row>
    <row r="156" spans="11:12" ht="12.75">
      <c r="K156" s="44"/>
      <c r="L156" s="44"/>
    </row>
    <row r="157" spans="11:12" ht="12.75">
      <c r="K157" s="44"/>
      <c r="L157" s="44"/>
    </row>
    <row r="158" spans="11:12" ht="12.75">
      <c r="K158" s="44"/>
      <c r="L158" s="44"/>
    </row>
    <row r="159" spans="11:12" ht="12.75">
      <c r="K159" s="44"/>
      <c r="L159" s="44"/>
    </row>
    <row r="160" spans="11:12" ht="12.75">
      <c r="K160" s="44"/>
      <c r="L160" s="44"/>
    </row>
    <row r="161" spans="11:12" ht="12.75">
      <c r="K161" s="44"/>
      <c r="L161" s="44"/>
    </row>
    <row r="162" spans="11:12" ht="12.75">
      <c r="K162" s="44"/>
      <c r="L162" s="44"/>
    </row>
    <row r="163" spans="11:12" ht="12.75">
      <c r="K163" s="44"/>
      <c r="L163" s="44"/>
    </row>
    <row r="164" spans="11:12" ht="12.75">
      <c r="K164" s="44"/>
      <c r="L164" s="44"/>
    </row>
    <row r="165" spans="11:12" ht="12.75">
      <c r="K165" s="44"/>
      <c r="L165" s="44"/>
    </row>
    <row r="166" spans="11:12" ht="12.75">
      <c r="K166" s="44"/>
      <c r="L166" s="44"/>
    </row>
    <row r="167" spans="11:12" ht="12.75">
      <c r="K167" s="44"/>
      <c r="L167" s="44"/>
    </row>
    <row r="168" spans="11:12" ht="12.75">
      <c r="K168" s="44"/>
      <c r="L168" s="44"/>
    </row>
    <row r="169" spans="11:12" ht="12.75">
      <c r="K169" s="44"/>
      <c r="L169" s="44"/>
    </row>
  </sheetData>
  <sheetProtection/>
  <conditionalFormatting sqref="L56 L31:L42 L49:L54 L44:L47 L8:L29">
    <cfRule type="cellIs" priority="1" dxfId="1" operator="lessThan" stopIfTrue="1">
      <formula>0</formula>
    </cfRule>
  </conditionalFormatting>
  <printOptions/>
  <pageMargins left="0.25" right="0.25" top="0.25" bottom="0.25" header="0" footer="0"/>
  <pageSetup fitToHeight="1" fitToWidth="1" horizontalDpi="300" verticalDpi="3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Project Management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Cost Tracking Report</dc:title>
  <dc:subject>Project Cost Management</dc:subject>
  <dc:creator>Bill Scott</dc:creator>
  <cp:keywords/>
  <dc:description/>
  <cp:lastModifiedBy>Li</cp:lastModifiedBy>
  <cp:lastPrinted>2001-05-13T14:25:53Z</cp:lastPrinted>
  <dcterms:created xsi:type="dcterms:W3CDTF">1997-02-25T17:02:06Z</dcterms:created>
  <dcterms:modified xsi:type="dcterms:W3CDTF">2015-09-02T03:21:23Z</dcterms:modified>
  <cp:category/>
  <cp:version/>
  <cp:contentType/>
  <cp:contentStatus/>
</cp:coreProperties>
</file>